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002212\Desktop\"/>
    </mc:Choice>
  </mc:AlternateContent>
  <xr:revisionPtr revIDLastSave="0" documentId="8_{21E54A67-6F57-472B-BD5C-5C4C8261B1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hjeet" sheetId="9" r:id="rId1"/>
    <sheet name="Päivä 1" sheetId="12" r:id="rId2"/>
    <sheet name="Päivä 2" sheetId="14" r:id="rId3"/>
    <sheet name="Päivä 3" sheetId="13" r:id="rId4"/>
    <sheet name="Päivä 4" sheetId="15" r:id="rId5"/>
    <sheet name="Päivä 5" sheetId="16" r:id="rId6"/>
    <sheet name="Tiedonkeruu" sheetId="3" r:id="rId7"/>
    <sheet name="Taustatiedot" sheetId="6" r:id="rId8"/>
    <sheet name="Kertoimet" sheetId="1" r:id="rId9"/>
  </sheets>
  <definedNames>
    <definedName name="_ftn1" localSheetId="0">Ohjeet!$A$67</definedName>
    <definedName name="_ftnref1" localSheetId="0">Ohjeet!$A$6</definedName>
    <definedName name="_ftnref2" localSheetId="0">Ohjeet!$A$48</definedName>
    <definedName name="_Hlk85627722" localSheetId="0">Ohjeet!$A$40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9" i="16" l="1"/>
  <c r="D446" i="16"/>
  <c r="D445" i="16"/>
  <c r="C443" i="16"/>
  <c r="E443" i="16" s="1"/>
  <c r="C442" i="16"/>
  <c r="E442" i="16" s="1"/>
  <c r="C441" i="16"/>
  <c r="E441" i="16" s="1"/>
  <c r="C440" i="16"/>
  <c r="E440" i="16" s="1"/>
  <c r="C439" i="16"/>
  <c r="E439" i="16" s="1"/>
  <c r="C438" i="16"/>
  <c r="E438" i="16" s="1"/>
  <c r="C437" i="16"/>
  <c r="E437" i="16" s="1"/>
  <c r="C436" i="16"/>
  <c r="E436" i="16" s="1"/>
  <c r="C435" i="16"/>
  <c r="E435" i="16" s="1"/>
  <c r="C434" i="16"/>
  <c r="E434" i="16" s="1"/>
  <c r="C433" i="16"/>
  <c r="E433" i="16" s="1"/>
  <c r="C432" i="16"/>
  <c r="E432" i="16" s="1"/>
  <c r="C431" i="16"/>
  <c r="E431" i="16" s="1"/>
  <c r="C430" i="16"/>
  <c r="E430" i="16" s="1"/>
  <c r="C429" i="16"/>
  <c r="E429" i="16" s="1"/>
  <c r="C428" i="16"/>
  <c r="E428" i="16" s="1"/>
  <c r="C427" i="16"/>
  <c r="E427" i="16" s="1"/>
  <c r="C426" i="16"/>
  <c r="E426" i="16" s="1"/>
  <c r="C425" i="16"/>
  <c r="E425" i="16" s="1"/>
  <c r="C424" i="16"/>
  <c r="E424" i="16" s="1"/>
  <c r="D416" i="16"/>
  <c r="D417" i="16" s="1"/>
  <c r="C420" i="16" s="1"/>
  <c r="C414" i="16"/>
  <c r="E414" i="16" s="1"/>
  <c r="C413" i="16"/>
  <c r="E413" i="16" s="1"/>
  <c r="C412" i="16"/>
  <c r="E412" i="16" s="1"/>
  <c r="C411" i="16"/>
  <c r="E411" i="16" s="1"/>
  <c r="C410" i="16"/>
  <c r="E410" i="16" s="1"/>
  <c r="C409" i="16"/>
  <c r="E409" i="16" s="1"/>
  <c r="C408" i="16"/>
  <c r="E408" i="16" s="1"/>
  <c r="C407" i="16"/>
  <c r="E407" i="16" s="1"/>
  <c r="C406" i="16"/>
  <c r="E406" i="16" s="1"/>
  <c r="C405" i="16"/>
  <c r="E405" i="16" s="1"/>
  <c r="C404" i="16"/>
  <c r="E404" i="16" s="1"/>
  <c r="C403" i="16"/>
  <c r="E403" i="16" s="1"/>
  <c r="C402" i="16"/>
  <c r="E402" i="16" s="1"/>
  <c r="C401" i="16"/>
  <c r="E401" i="16" s="1"/>
  <c r="C400" i="16"/>
  <c r="E400" i="16" s="1"/>
  <c r="C399" i="16"/>
  <c r="E399" i="16" s="1"/>
  <c r="C398" i="16"/>
  <c r="E398" i="16" s="1"/>
  <c r="C397" i="16"/>
  <c r="E397" i="16" s="1"/>
  <c r="C396" i="16"/>
  <c r="E396" i="16" s="1"/>
  <c r="C395" i="16"/>
  <c r="E395" i="16" s="1"/>
  <c r="D388" i="16"/>
  <c r="C391" i="16" s="1"/>
  <c r="D387" i="16"/>
  <c r="C385" i="16"/>
  <c r="E385" i="16" s="1"/>
  <c r="C384" i="16"/>
  <c r="E384" i="16" s="1"/>
  <c r="C383" i="16"/>
  <c r="E383" i="16" s="1"/>
  <c r="C382" i="16"/>
  <c r="E382" i="16" s="1"/>
  <c r="C381" i="16"/>
  <c r="E381" i="16" s="1"/>
  <c r="C380" i="16"/>
  <c r="E380" i="16" s="1"/>
  <c r="C379" i="16"/>
  <c r="E379" i="16" s="1"/>
  <c r="C378" i="16"/>
  <c r="E378" i="16" s="1"/>
  <c r="C377" i="16"/>
  <c r="E377" i="16" s="1"/>
  <c r="C376" i="16"/>
  <c r="E376" i="16" s="1"/>
  <c r="C375" i="16"/>
  <c r="E375" i="16" s="1"/>
  <c r="C374" i="16"/>
  <c r="E374" i="16" s="1"/>
  <c r="C373" i="16"/>
  <c r="E373" i="16" s="1"/>
  <c r="C372" i="16"/>
  <c r="E372" i="16" s="1"/>
  <c r="C371" i="16"/>
  <c r="E371" i="16" s="1"/>
  <c r="C370" i="16"/>
  <c r="E370" i="16" s="1"/>
  <c r="C369" i="16"/>
  <c r="E369" i="16" s="1"/>
  <c r="C368" i="16"/>
  <c r="E368" i="16" s="1"/>
  <c r="C367" i="16"/>
  <c r="E367" i="16" s="1"/>
  <c r="C366" i="16"/>
  <c r="E366" i="16" s="1"/>
  <c r="D358" i="16"/>
  <c r="D359" i="16" s="1"/>
  <c r="C362" i="16" s="1"/>
  <c r="C356" i="16"/>
  <c r="E356" i="16" s="1"/>
  <c r="C355" i="16"/>
  <c r="E355" i="16" s="1"/>
  <c r="C354" i="16"/>
  <c r="E354" i="16" s="1"/>
  <c r="C353" i="16"/>
  <c r="E353" i="16" s="1"/>
  <c r="C352" i="16"/>
  <c r="E352" i="16" s="1"/>
  <c r="C351" i="16"/>
  <c r="E351" i="16" s="1"/>
  <c r="C350" i="16"/>
  <c r="E350" i="16" s="1"/>
  <c r="C349" i="16"/>
  <c r="E349" i="16" s="1"/>
  <c r="C348" i="16"/>
  <c r="E348" i="16" s="1"/>
  <c r="C347" i="16"/>
  <c r="E347" i="16" s="1"/>
  <c r="C346" i="16"/>
  <c r="E346" i="16" s="1"/>
  <c r="C345" i="16"/>
  <c r="E345" i="16" s="1"/>
  <c r="C344" i="16"/>
  <c r="E344" i="16" s="1"/>
  <c r="C343" i="16"/>
  <c r="E343" i="16" s="1"/>
  <c r="C342" i="16"/>
  <c r="E342" i="16" s="1"/>
  <c r="C341" i="16"/>
  <c r="E341" i="16" s="1"/>
  <c r="C340" i="16"/>
  <c r="E340" i="16" s="1"/>
  <c r="C339" i="16"/>
  <c r="E339" i="16" s="1"/>
  <c r="C338" i="16"/>
  <c r="E338" i="16" s="1"/>
  <c r="C337" i="16"/>
  <c r="E337" i="16" s="1"/>
  <c r="D330" i="16"/>
  <c r="C333" i="16" s="1"/>
  <c r="D329" i="16"/>
  <c r="C327" i="16"/>
  <c r="E327" i="16" s="1"/>
  <c r="C326" i="16"/>
  <c r="E326" i="16" s="1"/>
  <c r="C325" i="16"/>
  <c r="E325" i="16" s="1"/>
  <c r="C324" i="16"/>
  <c r="E324" i="16" s="1"/>
  <c r="C323" i="16"/>
  <c r="E323" i="16" s="1"/>
  <c r="C322" i="16"/>
  <c r="E322" i="16" s="1"/>
  <c r="C321" i="16"/>
  <c r="E321" i="16" s="1"/>
  <c r="C320" i="16"/>
  <c r="E320" i="16" s="1"/>
  <c r="C319" i="16"/>
  <c r="E319" i="16" s="1"/>
  <c r="C318" i="16"/>
  <c r="E318" i="16" s="1"/>
  <c r="C317" i="16"/>
  <c r="E317" i="16" s="1"/>
  <c r="C316" i="16"/>
  <c r="E316" i="16" s="1"/>
  <c r="C315" i="16"/>
  <c r="E315" i="16" s="1"/>
  <c r="C314" i="16"/>
  <c r="E314" i="16" s="1"/>
  <c r="C313" i="16"/>
  <c r="E313" i="16" s="1"/>
  <c r="C312" i="16"/>
  <c r="E312" i="16" s="1"/>
  <c r="C311" i="16"/>
  <c r="E311" i="16" s="1"/>
  <c r="C310" i="16"/>
  <c r="E310" i="16" s="1"/>
  <c r="C309" i="16"/>
  <c r="E309" i="16" s="1"/>
  <c r="C308" i="16"/>
  <c r="E308" i="16" s="1"/>
  <c r="D301" i="16"/>
  <c r="C304" i="16" s="1"/>
  <c r="D300" i="16"/>
  <c r="C298" i="16"/>
  <c r="E298" i="16" s="1"/>
  <c r="C297" i="16"/>
  <c r="E297" i="16" s="1"/>
  <c r="C296" i="16"/>
  <c r="E296" i="16" s="1"/>
  <c r="C295" i="16"/>
  <c r="E295" i="16" s="1"/>
  <c r="C294" i="16"/>
  <c r="E294" i="16" s="1"/>
  <c r="C293" i="16"/>
  <c r="E293" i="16" s="1"/>
  <c r="C292" i="16"/>
  <c r="E292" i="16" s="1"/>
  <c r="C291" i="16"/>
  <c r="E291" i="16" s="1"/>
  <c r="C290" i="16"/>
  <c r="E290" i="16" s="1"/>
  <c r="C289" i="16"/>
  <c r="E289" i="16" s="1"/>
  <c r="C288" i="16"/>
  <c r="E288" i="16" s="1"/>
  <c r="C287" i="16"/>
  <c r="E287" i="16" s="1"/>
  <c r="C286" i="16"/>
  <c r="E286" i="16" s="1"/>
  <c r="C285" i="16"/>
  <c r="E285" i="16" s="1"/>
  <c r="C284" i="16"/>
  <c r="E284" i="16" s="1"/>
  <c r="C283" i="16"/>
  <c r="E283" i="16" s="1"/>
  <c r="C282" i="16"/>
  <c r="E282" i="16" s="1"/>
  <c r="C281" i="16"/>
  <c r="E281" i="16" s="1"/>
  <c r="C280" i="16"/>
  <c r="E280" i="16" s="1"/>
  <c r="C279" i="16"/>
  <c r="E279" i="16" s="1"/>
  <c r="D272" i="16"/>
  <c r="C275" i="16" s="1"/>
  <c r="D271" i="16"/>
  <c r="C269" i="16"/>
  <c r="E269" i="16" s="1"/>
  <c r="C268" i="16"/>
  <c r="E268" i="16" s="1"/>
  <c r="C267" i="16"/>
  <c r="E267" i="16" s="1"/>
  <c r="C266" i="16"/>
  <c r="E266" i="16" s="1"/>
  <c r="C265" i="16"/>
  <c r="E265" i="16" s="1"/>
  <c r="C264" i="16"/>
  <c r="E264" i="16" s="1"/>
  <c r="C263" i="16"/>
  <c r="E263" i="16" s="1"/>
  <c r="C262" i="16"/>
  <c r="E262" i="16" s="1"/>
  <c r="C261" i="16"/>
  <c r="E261" i="16" s="1"/>
  <c r="C260" i="16"/>
  <c r="E260" i="16" s="1"/>
  <c r="C259" i="16"/>
  <c r="E259" i="16" s="1"/>
  <c r="C258" i="16"/>
  <c r="E258" i="16" s="1"/>
  <c r="C257" i="16"/>
  <c r="E257" i="16" s="1"/>
  <c r="C256" i="16"/>
  <c r="E256" i="16" s="1"/>
  <c r="C255" i="16"/>
  <c r="E255" i="16" s="1"/>
  <c r="C254" i="16"/>
  <c r="E254" i="16" s="1"/>
  <c r="C253" i="16"/>
  <c r="E253" i="16" s="1"/>
  <c r="C252" i="16"/>
  <c r="E252" i="16" s="1"/>
  <c r="C251" i="16"/>
  <c r="E251" i="16" s="1"/>
  <c r="C250" i="16"/>
  <c r="E250" i="16" s="1"/>
  <c r="D242" i="16"/>
  <c r="D243" i="16" s="1"/>
  <c r="C246" i="16" s="1"/>
  <c r="C240" i="16"/>
  <c r="E240" i="16" s="1"/>
  <c r="C239" i="16"/>
  <c r="E239" i="16" s="1"/>
  <c r="C238" i="16"/>
  <c r="E238" i="16" s="1"/>
  <c r="C237" i="16"/>
  <c r="E237" i="16" s="1"/>
  <c r="C236" i="16"/>
  <c r="E236" i="16" s="1"/>
  <c r="C235" i="16"/>
  <c r="E235" i="16" s="1"/>
  <c r="C234" i="16"/>
  <c r="E234" i="16" s="1"/>
  <c r="C233" i="16"/>
  <c r="E233" i="16" s="1"/>
  <c r="C232" i="16"/>
  <c r="E232" i="16" s="1"/>
  <c r="C231" i="16"/>
  <c r="E231" i="16" s="1"/>
  <c r="C230" i="16"/>
  <c r="E230" i="16" s="1"/>
  <c r="C229" i="16"/>
  <c r="E229" i="16" s="1"/>
  <c r="C228" i="16"/>
  <c r="E228" i="16" s="1"/>
  <c r="C227" i="16"/>
  <c r="E227" i="16" s="1"/>
  <c r="C226" i="16"/>
  <c r="E226" i="16" s="1"/>
  <c r="C225" i="16"/>
  <c r="E225" i="16" s="1"/>
  <c r="C224" i="16"/>
  <c r="E224" i="16" s="1"/>
  <c r="C223" i="16"/>
  <c r="E223" i="16" s="1"/>
  <c r="C222" i="16"/>
  <c r="E222" i="16" s="1"/>
  <c r="C221" i="16"/>
  <c r="E221" i="16" s="1"/>
  <c r="E242" i="16" s="1"/>
  <c r="D214" i="16"/>
  <c r="C217" i="16" s="1"/>
  <c r="D213" i="16"/>
  <c r="C211" i="16"/>
  <c r="E211" i="16" s="1"/>
  <c r="C210" i="16"/>
  <c r="E210" i="16" s="1"/>
  <c r="C209" i="16"/>
  <c r="E209" i="16" s="1"/>
  <c r="C208" i="16"/>
  <c r="E208" i="16" s="1"/>
  <c r="C207" i="16"/>
  <c r="E207" i="16" s="1"/>
  <c r="C206" i="16"/>
  <c r="E206" i="16" s="1"/>
  <c r="C205" i="16"/>
  <c r="E205" i="16" s="1"/>
  <c r="C204" i="16"/>
  <c r="E204" i="16" s="1"/>
  <c r="C203" i="16"/>
  <c r="E203" i="16" s="1"/>
  <c r="C202" i="16"/>
  <c r="E202" i="16" s="1"/>
  <c r="C201" i="16"/>
  <c r="E201" i="16" s="1"/>
  <c r="C200" i="16"/>
  <c r="E200" i="16" s="1"/>
  <c r="C199" i="16"/>
  <c r="E199" i="16" s="1"/>
  <c r="C198" i="16"/>
  <c r="E198" i="16" s="1"/>
  <c r="C197" i="16"/>
  <c r="E197" i="16" s="1"/>
  <c r="C196" i="16"/>
  <c r="E196" i="16" s="1"/>
  <c r="C195" i="16"/>
  <c r="E195" i="16" s="1"/>
  <c r="C194" i="16"/>
  <c r="E194" i="16" s="1"/>
  <c r="C193" i="16"/>
  <c r="E193" i="16" s="1"/>
  <c r="C192" i="16"/>
  <c r="E192" i="16" s="1"/>
  <c r="D184" i="16"/>
  <c r="D185" i="16" s="1"/>
  <c r="C188" i="16" s="1"/>
  <c r="C182" i="16"/>
  <c r="E182" i="16" s="1"/>
  <c r="C181" i="16"/>
  <c r="E181" i="16" s="1"/>
  <c r="C180" i="16"/>
  <c r="E180" i="16" s="1"/>
  <c r="C179" i="16"/>
  <c r="E179" i="16" s="1"/>
  <c r="C178" i="16"/>
  <c r="E178" i="16" s="1"/>
  <c r="C177" i="16"/>
  <c r="E177" i="16" s="1"/>
  <c r="C176" i="16"/>
  <c r="E176" i="16" s="1"/>
  <c r="C175" i="16"/>
  <c r="E175" i="16" s="1"/>
  <c r="C174" i="16"/>
  <c r="E174" i="16" s="1"/>
  <c r="C173" i="16"/>
  <c r="E173" i="16" s="1"/>
  <c r="C172" i="16"/>
  <c r="E172" i="16" s="1"/>
  <c r="C171" i="16"/>
  <c r="E171" i="16" s="1"/>
  <c r="C170" i="16"/>
  <c r="E170" i="16" s="1"/>
  <c r="C169" i="16"/>
  <c r="E169" i="16" s="1"/>
  <c r="C168" i="16"/>
  <c r="E168" i="16" s="1"/>
  <c r="C167" i="16"/>
  <c r="E167" i="16" s="1"/>
  <c r="C166" i="16"/>
  <c r="E166" i="16" s="1"/>
  <c r="C165" i="16"/>
  <c r="E165" i="16" s="1"/>
  <c r="C164" i="16"/>
  <c r="E164" i="16" s="1"/>
  <c r="C163" i="16"/>
  <c r="E163" i="16" s="1"/>
  <c r="D156" i="16"/>
  <c r="C159" i="16" s="1"/>
  <c r="D155" i="16"/>
  <c r="C153" i="16"/>
  <c r="E153" i="16" s="1"/>
  <c r="C152" i="16"/>
  <c r="E152" i="16" s="1"/>
  <c r="C151" i="16"/>
  <c r="E151" i="16" s="1"/>
  <c r="C150" i="16"/>
  <c r="E150" i="16" s="1"/>
  <c r="C149" i="16"/>
  <c r="E149" i="16" s="1"/>
  <c r="C148" i="16"/>
  <c r="E148" i="16" s="1"/>
  <c r="C147" i="16"/>
  <c r="E147" i="16" s="1"/>
  <c r="C146" i="16"/>
  <c r="E146" i="16" s="1"/>
  <c r="C145" i="16"/>
  <c r="E145" i="16" s="1"/>
  <c r="C144" i="16"/>
  <c r="E144" i="16" s="1"/>
  <c r="C143" i="16"/>
  <c r="E143" i="16" s="1"/>
  <c r="C142" i="16"/>
  <c r="E142" i="16" s="1"/>
  <c r="C141" i="16"/>
  <c r="E141" i="16" s="1"/>
  <c r="C140" i="16"/>
  <c r="E140" i="16" s="1"/>
  <c r="C139" i="16"/>
  <c r="E139" i="16" s="1"/>
  <c r="C138" i="16"/>
  <c r="E138" i="16" s="1"/>
  <c r="C137" i="16"/>
  <c r="E137" i="16" s="1"/>
  <c r="C136" i="16"/>
  <c r="E136" i="16" s="1"/>
  <c r="C135" i="16"/>
  <c r="E135" i="16" s="1"/>
  <c r="C134" i="16"/>
  <c r="E134" i="16" s="1"/>
  <c r="D126" i="16"/>
  <c r="D127" i="16" s="1"/>
  <c r="C130" i="16" s="1"/>
  <c r="C124" i="16"/>
  <c r="E124" i="16" s="1"/>
  <c r="C123" i="16"/>
  <c r="E123" i="16" s="1"/>
  <c r="C122" i="16"/>
  <c r="E122" i="16" s="1"/>
  <c r="C121" i="16"/>
  <c r="E121" i="16" s="1"/>
  <c r="C120" i="16"/>
  <c r="E120" i="16" s="1"/>
  <c r="C119" i="16"/>
  <c r="E119" i="16" s="1"/>
  <c r="C118" i="16"/>
  <c r="E118" i="16" s="1"/>
  <c r="C117" i="16"/>
  <c r="E117" i="16" s="1"/>
  <c r="C116" i="16"/>
  <c r="E116" i="16" s="1"/>
  <c r="C115" i="16"/>
  <c r="E115" i="16" s="1"/>
  <c r="C114" i="16"/>
  <c r="E114" i="16" s="1"/>
  <c r="C113" i="16"/>
  <c r="E113" i="16" s="1"/>
  <c r="C112" i="16"/>
  <c r="E112" i="16" s="1"/>
  <c r="C111" i="16"/>
  <c r="E111" i="16" s="1"/>
  <c r="C110" i="16"/>
  <c r="E110" i="16" s="1"/>
  <c r="C109" i="16"/>
  <c r="E109" i="16" s="1"/>
  <c r="C108" i="16"/>
  <c r="E108" i="16" s="1"/>
  <c r="C107" i="16"/>
  <c r="E107" i="16" s="1"/>
  <c r="C106" i="16"/>
  <c r="E106" i="16" s="1"/>
  <c r="C105" i="16"/>
  <c r="E105" i="16" s="1"/>
  <c r="D98" i="16"/>
  <c r="C101" i="16" s="1"/>
  <c r="D97" i="16"/>
  <c r="C95" i="16"/>
  <c r="E95" i="16" s="1"/>
  <c r="C94" i="16"/>
  <c r="E94" i="16" s="1"/>
  <c r="C93" i="16"/>
  <c r="E93" i="16" s="1"/>
  <c r="C92" i="16"/>
  <c r="E92" i="16" s="1"/>
  <c r="C91" i="16"/>
  <c r="E91" i="16" s="1"/>
  <c r="C90" i="16"/>
  <c r="E90" i="16" s="1"/>
  <c r="C89" i="16"/>
  <c r="E89" i="16" s="1"/>
  <c r="C88" i="16"/>
  <c r="E88" i="16" s="1"/>
  <c r="C87" i="16"/>
  <c r="E87" i="16" s="1"/>
  <c r="C86" i="16"/>
  <c r="E86" i="16" s="1"/>
  <c r="C85" i="16"/>
  <c r="E85" i="16" s="1"/>
  <c r="C84" i="16"/>
  <c r="E84" i="16" s="1"/>
  <c r="C83" i="16"/>
  <c r="E83" i="16" s="1"/>
  <c r="C82" i="16"/>
  <c r="E82" i="16" s="1"/>
  <c r="C81" i="16"/>
  <c r="E81" i="16" s="1"/>
  <c r="C80" i="16"/>
  <c r="E80" i="16" s="1"/>
  <c r="C79" i="16"/>
  <c r="E79" i="16" s="1"/>
  <c r="C78" i="16"/>
  <c r="E78" i="16" s="1"/>
  <c r="C77" i="16"/>
  <c r="E77" i="16" s="1"/>
  <c r="C76" i="16"/>
  <c r="E76" i="16" s="1"/>
  <c r="D62" i="16"/>
  <c r="D64" i="16" s="1"/>
  <c r="C60" i="16"/>
  <c r="E60" i="16" s="1"/>
  <c r="C59" i="16"/>
  <c r="E59" i="16" s="1"/>
  <c r="C58" i="16"/>
  <c r="E58" i="16" s="1"/>
  <c r="C57" i="16"/>
  <c r="E57" i="16" s="1"/>
  <c r="C56" i="16"/>
  <c r="E56" i="16" s="1"/>
  <c r="E55" i="16"/>
  <c r="C55" i="16"/>
  <c r="C54" i="16"/>
  <c r="E54" i="16" s="1"/>
  <c r="C53" i="16"/>
  <c r="E53" i="16" s="1"/>
  <c r="C52" i="16"/>
  <c r="E52" i="16" s="1"/>
  <c r="C51" i="16"/>
  <c r="E51" i="16" s="1"/>
  <c r="C50" i="16"/>
  <c r="E50" i="16" s="1"/>
  <c r="C49" i="16"/>
  <c r="E49" i="16" s="1"/>
  <c r="C48" i="16"/>
  <c r="E48" i="16" s="1"/>
  <c r="E47" i="16"/>
  <c r="C47" i="16"/>
  <c r="C46" i="16"/>
  <c r="E46" i="16" s="1"/>
  <c r="C45" i="16"/>
  <c r="E45" i="16" s="1"/>
  <c r="C44" i="16"/>
  <c r="E44" i="16" s="1"/>
  <c r="E43" i="16"/>
  <c r="C43" i="16"/>
  <c r="C42" i="16"/>
  <c r="E42" i="16" s="1"/>
  <c r="C41" i="16"/>
  <c r="E41" i="16" s="1"/>
  <c r="D32" i="16"/>
  <c r="D34" i="16" s="1"/>
  <c r="C30" i="16"/>
  <c r="E30" i="16" s="1"/>
  <c r="C29" i="16"/>
  <c r="E29" i="16" s="1"/>
  <c r="C28" i="16"/>
  <c r="E28" i="16" s="1"/>
  <c r="C27" i="16"/>
  <c r="E27" i="16" s="1"/>
  <c r="C26" i="16"/>
  <c r="E26" i="16" s="1"/>
  <c r="C25" i="16"/>
  <c r="E25" i="16" s="1"/>
  <c r="C24" i="16"/>
  <c r="E24" i="16" s="1"/>
  <c r="E23" i="16"/>
  <c r="C23" i="16"/>
  <c r="M22" i="16"/>
  <c r="E22" i="16"/>
  <c r="C22" i="16"/>
  <c r="C21" i="16"/>
  <c r="E21" i="16" s="1"/>
  <c r="N20" i="16"/>
  <c r="M20" i="16"/>
  <c r="P20" i="16" s="1"/>
  <c r="Q20" i="16" s="1"/>
  <c r="K20" i="16"/>
  <c r="R20" i="16" s="1"/>
  <c r="U20" i="16" s="1"/>
  <c r="V20" i="16" s="1"/>
  <c r="J20" i="16"/>
  <c r="I20" i="16"/>
  <c r="C20" i="16"/>
  <c r="E20" i="16" s="1"/>
  <c r="N19" i="16"/>
  <c r="M19" i="16"/>
  <c r="P19" i="16" s="1"/>
  <c r="Q19" i="16" s="1"/>
  <c r="K19" i="16"/>
  <c r="O19" i="16" s="1"/>
  <c r="J19" i="16"/>
  <c r="I19" i="16"/>
  <c r="C19" i="16"/>
  <c r="E19" i="16" s="1"/>
  <c r="M18" i="16"/>
  <c r="P18" i="16" s="1"/>
  <c r="Q18" i="16" s="1"/>
  <c r="K18" i="16"/>
  <c r="L18" i="16" s="1"/>
  <c r="J18" i="16"/>
  <c r="N18" i="16" s="1"/>
  <c r="I18" i="16"/>
  <c r="C18" i="16"/>
  <c r="E18" i="16" s="1"/>
  <c r="J17" i="16"/>
  <c r="I17" i="16" s="1"/>
  <c r="E17" i="16"/>
  <c r="C17" i="16"/>
  <c r="J16" i="16"/>
  <c r="I16" i="16"/>
  <c r="C16" i="16"/>
  <c r="E16" i="16" s="1"/>
  <c r="M15" i="16"/>
  <c r="J15" i="16"/>
  <c r="I15" i="16"/>
  <c r="C15" i="16"/>
  <c r="E15" i="16" s="1"/>
  <c r="M14" i="16"/>
  <c r="J14" i="16"/>
  <c r="I14" i="16"/>
  <c r="C14" i="16"/>
  <c r="E14" i="16" s="1"/>
  <c r="N13" i="16"/>
  <c r="M13" i="16"/>
  <c r="P13" i="16" s="1"/>
  <c r="Q13" i="16" s="1"/>
  <c r="K13" i="16"/>
  <c r="R13" i="16" s="1"/>
  <c r="U13" i="16" s="1"/>
  <c r="V13" i="16" s="1"/>
  <c r="J13" i="16"/>
  <c r="I13" i="16"/>
  <c r="C13" i="16"/>
  <c r="E13" i="16" s="1"/>
  <c r="N12" i="16"/>
  <c r="M12" i="16"/>
  <c r="P12" i="16" s="1"/>
  <c r="Q12" i="16" s="1"/>
  <c r="K12" i="16"/>
  <c r="O12" i="16" s="1"/>
  <c r="J12" i="16"/>
  <c r="I12" i="16"/>
  <c r="C12" i="16"/>
  <c r="E12" i="16" s="1"/>
  <c r="M11" i="16"/>
  <c r="P11" i="16" s="1"/>
  <c r="Q11" i="16" s="1"/>
  <c r="K11" i="16"/>
  <c r="L11" i="16" s="1"/>
  <c r="J11" i="16"/>
  <c r="N11" i="16" s="1"/>
  <c r="I11" i="16"/>
  <c r="C11" i="16"/>
  <c r="E11" i="16" s="1"/>
  <c r="M10" i="16"/>
  <c r="K10" i="16"/>
  <c r="L10" i="16" s="1"/>
  <c r="J10" i="16"/>
  <c r="N10" i="16" s="1"/>
  <c r="N21" i="16" s="1"/>
  <c r="I10" i="16"/>
  <c r="D445" i="15"/>
  <c r="D446" i="15" s="1"/>
  <c r="C449" i="15" s="1"/>
  <c r="C443" i="15"/>
  <c r="E443" i="15" s="1"/>
  <c r="C442" i="15"/>
  <c r="E442" i="15" s="1"/>
  <c r="C441" i="15"/>
  <c r="E441" i="15" s="1"/>
  <c r="C440" i="15"/>
  <c r="E440" i="15" s="1"/>
  <c r="C439" i="15"/>
  <c r="E439" i="15" s="1"/>
  <c r="C438" i="15"/>
  <c r="E438" i="15" s="1"/>
  <c r="C437" i="15"/>
  <c r="E437" i="15" s="1"/>
  <c r="C436" i="15"/>
  <c r="E436" i="15" s="1"/>
  <c r="C435" i="15"/>
  <c r="E435" i="15" s="1"/>
  <c r="C434" i="15"/>
  <c r="E434" i="15" s="1"/>
  <c r="C433" i="15"/>
  <c r="E433" i="15" s="1"/>
  <c r="C432" i="15"/>
  <c r="E432" i="15" s="1"/>
  <c r="C431" i="15"/>
  <c r="E431" i="15" s="1"/>
  <c r="C430" i="15"/>
  <c r="E430" i="15" s="1"/>
  <c r="C429" i="15"/>
  <c r="E429" i="15" s="1"/>
  <c r="C428" i="15"/>
  <c r="E428" i="15" s="1"/>
  <c r="C427" i="15"/>
  <c r="E427" i="15" s="1"/>
  <c r="C426" i="15"/>
  <c r="E426" i="15" s="1"/>
  <c r="C425" i="15"/>
  <c r="E425" i="15" s="1"/>
  <c r="C424" i="15"/>
  <c r="E424" i="15" s="1"/>
  <c r="D416" i="15"/>
  <c r="D417" i="15" s="1"/>
  <c r="C420" i="15" s="1"/>
  <c r="C414" i="15"/>
  <c r="E414" i="15" s="1"/>
  <c r="C413" i="15"/>
  <c r="E413" i="15" s="1"/>
  <c r="C412" i="15"/>
  <c r="E412" i="15" s="1"/>
  <c r="C411" i="15"/>
  <c r="E411" i="15" s="1"/>
  <c r="C410" i="15"/>
  <c r="E410" i="15" s="1"/>
  <c r="C409" i="15"/>
  <c r="E409" i="15" s="1"/>
  <c r="C408" i="15"/>
  <c r="E408" i="15" s="1"/>
  <c r="C407" i="15"/>
  <c r="E407" i="15" s="1"/>
  <c r="C406" i="15"/>
  <c r="E406" i="15" s="1"/>
  <c r="C405" i="15"/>
  <c r="E405" i="15" s="1"/>
  <c r="C404" i="15"/>
  <c r="E404" i="15" s="1"/>
  <c r="C403" i="15"/>
  <c r="E403" i="15" s="1"/>
  <c r="C402" i="15"/>
  <c r="E402" i="15" s="1"/>
  <c r="C401" i="15"/>
  <c r="E401" i="15" s="1"/>
  <c r="C400" i="15"/>
  <c r="E400" i="15" s="1"/>
  <c r="C399" i="15"/>
  <c r="E399" i="15" s="1"/>
  <c r="C398" i="15"/>
  <c r="E398" i="15" s="1"/>
  <c r="C397" i="15"/>
  <c r="E397" i="15" s="1"/>
  <c r="C396" i="15"/>
  <c r="E396" i="15" s="1"/>
  <c r="C395" i="15"/>
  <c r="E395" i="15" s="1"/>
  <c r="D388" i="15"/>
  <c r="C391" i="15" s="1"/>
  <c r="D387" i="15"/>
  <c r="C385" i="15"/>
  <c r="E385" i="15" s="1"/>
  <c r="C384" i="15"/>
  <c r="E384" i="15" s="1"/>
  <c r="C383" i="15"/>
  <c r="E383" i="15" s="1"/>
  <c r="C382" i="15"/>
  <c r="E382" i="15" s="1"/>
  <c r="C381" i="15"/>
  <c r="E381" i="15" s="1"/>
  <c r="C380" i="15"/>
  <c r="E380" i="15" s="1"/>
  <c r="C379" i="15"/>
  <c r="E379" i="15" s="1"/>
  <c r="C378" i="15"/>
  <c r="E378" i="15" s="1"/>
  <c r="C377" i="15"/>
  <c r="E377" i="15" s="1"/>
  <c r="C376" i="15"/>
  <c r="E376" i="15" s="1"/>
  <c r="C375" i="15"/>
  <c r="E375" i="15" s="1"/>
  <c r="C374" i="15"/>
  <c r="E374" i="15" s="1"/>
  <c r="C373" i="15"/>
  <c r="E373" i="15" s="1"/>
  <c r="C372" i="15"/>
  <c r="E372" i="15" s="1"/>
  <c r="C371" i="15"/>
  <c r="E371" i="15" s="1"/>
  <c r="C370" i="15"/>
  <c r="E370" i="15" s="1"/>
  <c r="C369" i="15"/>
  <c r="E369" i="15" s="1"/>
  <c r="C368" i="15"/>
  <c r="E368" i="15" s="1"/>
  <c r="C367" i="15"/>
  <c r="E367" i="15" s="1"/>
  <c r="C366" i="15"/>
  <c r="E366" i="15" s="1"/>
  <c r="D358" i="15"/>
  <c r="D359" i="15" s="1"/>
  <c r="C362" i="15" s="1"/>
  <c r="C356" i="15"/>
  <c r="E356" i="15" s="1"/>
  <c r="C355" i="15"/>
  <c r="E355" i="15" s="1"/>
  <c r="C354" i="15"/>
  <c r="E354" i="15" s="1"/>
  <c r="C353" i="15"/>
  <c r="E353" i="15" s="1"/>
  <c r="C352" i="15"/>
  <c r="E352" i="15" s="1"/>
  <c r="C351" i="15"/>
  <c r="E351" i="15" s="1"/>
  <c r="C350" i="15"/>
  <c r="E350" i="15" s="1"/>
  <c r="C349" i="15"/>
  <c r="E349" i="15" s="1"/>
  <c r="C348" i="15"/>
  <c r="E348" i="15" s="1"/>
  <c r="C347" i="15"/>
  <c r="E347" i="15" s="1"/>
  <c r="C346" i="15"/>
  <c r="E346" i="15" s="1"/>
  <c r="C345" i="15"/>
  <c r="E345" i="15" s="1"/>
  <c r="C344" i="15"/>
  <c r="E344" i="15" s="1"/>
  <c r="C343" i="15"/>
  <c r="E343" i="15" s="1"/>
  <c r="C342" i="15"/>
  <c r="E342" i="15" s="1"/>
  <c r="C341" i="15"/>
  <c r="E341" i="15" s="1"/>
  <c r="C340" i="15"/>
  <c r="E340" i="15" s="1"/>
  <c r="E339" i="15"/>
  <c r="C339" i="15"/>
  <c r="C338" i="15"/>
  <c r="E338" i="15" s="1"/>
  <c r="C337" i="15"/>
  <c r="E337" i="15" s="1"/>
  <c r="D330" i="15"/>
  <c r="C333" i="15" s="1"/>
  <c r="D329" i="15"/>
  <c r="C327" i="15"/>
  <c r="E327" i="15" s="1"/>
  <c r="C326" i="15"/>
  <c r="E326" i="15" s="1"/>
  <c r="E325" i="15"/>
  <c r="C325" i="15"/>
  <c r="C324" i="15"/>
  <c r="E324" i="15" s="1"/>
  <c r="C323" i="15"/>
  <c r="E323" i="15" s="1"/>
  <c r="C322" i="15"/>
  <c r="E322" i="15" s="1"/>
  <c r="E321" i="15"/>
  <c r="C321" i="15"/>
  <c r="C320" i="15"/>
  <c r="E320" i="15" s="1"/>
  <c r="C319" i="15"/>
  <c r="E319" i="15" s="1"/>
  <c r="C318" i="15"/>
  <c r="E318" i="15" s="1"/>
  <c r="C317" i="15"/>
  <c r="E317" i="15" s="1"/>
  <c r="C316" i="15"/>
  <c r="E316" i="15" s="1"/>
  <c r="C315" i="15"/>
  <c r="E315" i="15" s="1"/>
  <c r="C314" i="15"/>
  <c r="E314" i="15" s="1"/>
  <c r="C313" i="15"/>
  <c r="E313" i="15" s="1"/>
  <c r="C312" i="15"/>
  <c r="E312" i="15" s="1"/>
  <c r="C311" i="15"/>
  <c r="E311" i="15" s="1"/>
  <c r="E310" i="15"/>
  <c r="C310" i="15"/>
  <c r="C309" i="15"/>
  <c r="E309" i="15" s="1"/>
  <c r="C308" i="15"/>
  <c r="E308" i="15" s="1"/>
  <c r="D300" i="15"/>
  <c r="D301" i="15" s="1"/>
  <c r="C304" i="15" s="1"/>
  <c r="C298" i="15"/>
  <c r="E298" i="15" s="1"/>
  <c r="C297" i="15"/>
  <c r="E297" i="15" s="1"/>
  <c r="C296" i="15"/>
  <c r="E296" i="15" s="1"/>
  <c r="C295" i="15"/>
  <c r="E295" i="15" s="1"/>
  <c r="C294" i="15"/>
  <c r="E294" i="15" s="1"/>
  <c r="C293" i="15"/>
  <c r="E293" i="15" s="1"/>
  <c r="C292" i="15"/>
  <c r="E292" i="15" s="1"/>
  <c r="C291" i="15"/>
  <c r="E291" i="15" s="1"/>
  <c r="C290" i="15"/>
  <c r="E290" i="15" s="1"/>
  <c r="C289" i="15"/>
  <c r="E289" i="15" s="1"/>
  <c r="E288" i="15"/>
  <c r="C288" i="15"/>
  <c r="C287" i="15"/>
  <c r="E287" i="15" s="1"/>
  <c r="C286" i="15"/>
  <c r="E286" i="15" s="1"/>
  <c r="C285" i="15"/>
  <c r="E285" i="15" s="1"/>
  <c r="C284" i="15"/>
  <c r="E284" i="15" s="1"/>
  <c r="E283" i="15"/>
  <c r="C283" i="15"/>
  <c r="C282" i="15"/>
  <c r="E282" i="15" s="1"/>
  <c r="C281" i="15"/>
  <c r="E281" i="15" s="1"/>
  <c r="C280" i="15"/>
  <c r="E280" i="15" s="1"/>
  <c r="C279" i="15"/>
  <c r="E279" i="15" s="1"/>
  <c r="D271" i="15"/>
  <c r="D272" i="15" s="1"/>
  <c r="C275" i="15" s="1"/>
  <c r="C269" i="15"/>
  <c r="E269" i="15" s="1"/>
  <c r="C268" i="15"/>
  <c r="E268" i="15" s="1"/>
  <c r="C267" i="15"/>
  <c r="E267" i="15" s="1"/>
  <c r="C266" i="15"/>
  <c r="E266" i="15" s="1"/>
  <c r="C265" i="15"/>
  <c r="E265" i="15" s="1"/>
  <c r="C264" i="15"/>
  <c r="E264" i="15" s="1"/>
  <c r="C263" i="15"/>
  <c r="E263" i="15" s="1"/>
  <c r="C262" i="15"/>
  <c r="E262" i="15" s="1"/>
  <c r="C261" i="15"/>
  <c r="E261" i="15" s="1"/>
  <c r="C260" i="15"/>
  <c r="E260" i="15" s="1"/>
  <c r="C259" i="15"/>
  <c r="E259" i="15" s="1"/>
  <c r="C258" i="15"/>
  <c r="E258" i="15" s="1"/>
  <c r="C257" i="15"/>
  <c r="E257" i="15" s="1"/>
  <c r="C256" i="15"/>
  <c r="E256" i="15" s="1"/>
  <c r="C255" i="15"/>
  <c r="E255" i="15" s="1"/>
  <c r="C254" i="15"/>
  <c r="E254" i="15" s="1"/>
  <c r="C253" i="15"/>
  <c r="E253" i="15" s="1"/>
  <c r="C252" i="15"/>
  <c r="E252" i="15" s="1"/>
  <c r="C251" i="15"/>
  <c r="E251" i="15" s="1"/>
  <c r="C250" i="15"/>
  <c r="E250" i="15" s="1"/>
  <c r="E271" i="15" s="1"/>
  <c r="E273" i="15" s="1"/>
  <c r="E274" i="15" s="1"/>
  <c r="D242" i="15"/>
  <c r="D243" i="15" s="1"/>
  <c r="C246" i="15" s="1"/>
  <c r="C240" i="15"/>
  <c r="E240" i="15" s="1"/>
  <c r="C239" i="15"/>
  <c r="E239" i="15" s="1"/>
  <c r="C238" i="15"/>
  <c r="E238" i="15" s="1"/>
  <c r="C237" i="15"/>
  <c r="E237" i="15" s="1"/>
  <c r="C236" i="15"/>
  <c r="E236" i="15" s="1"/>
  <c r="C235" i="15"/>
  <c r="E235" i="15" s="1"/>
  <c r="C234" i="15"/>
  <c r="E234" i="15" s="1"/>
  <c r="C233" i="15"/>
  <c r="E233" i="15" s="1"/>
  <c r="C232" i="15"/>
  <c r="E232" i="15" s="1"/>
  <c r="C231" i="15"/>
  <c r="E231" i="15" s="1"/>
  <c r="C230" i="15"/>
  <c r="E230" i="15" s="1"/>
  <c r="C229" i="15"/>
  <c r="E229" i="15" s="1"/>
  <c r="C228" i="15"/>
  <c r="E228" i="15" s="1"/>
  <c r="C227" i="15"/>
  <c r="E227" i="15" s="1"/>
  <c r="C226" i="15"/>
  <c r="E226" i="15" s="1"/>
  <c r="C225" i="15"/>
  <c r="E225" i="15" s="1"/>
  <c r="C224" i="15"/>
  <c r="E224" i="15" s="1"/>
  <c r="C223" i="15"/>
  <c r="E223" i="15" s="1"/>
  <c r="C222" i="15"/>
  <c r="E222" i="15" s="1"/>
  <c r="C221" i="15"/>
  <c r="E221" i="15" s="1"/>
  <c r="D214" i="15"/>
  <c r="C217" i="15" s="1"/>
  <c r="D213" i="15"/>
  <c r="C211" i="15"/>
  <c r="E211" i="15" s="1"/>
  <c r="C210" i="15"/>
  <c r="E210" i="15" s="1"/>
  <c r="C209" i="15"/>
  <c r="E209" i="15" s="1"/>
  <c r="C208" i="15"/>
  <c r="E208" i="15" s="1"/>
  <c r="C207" i="15"/>
  <c r="E207" i="15" s="1"/>
  <c r="C206" i="15"/>
  <c r="E206" i="15" s="1"/>
  <c r="C205" i="15"/>
  <c r="E205" i="15" s="1"/>
  <c r="C204" i="15"/>
  <c r="E204" i="15" s="1"/>
  <c r="C203" i="15"/>
  <c r="E203" i="15" s="1"/>
  <c r="C202" i="15"/>
  <c r="E202" i="15" s="1"/>
  <c r="C201" i="15"/>
  <c r="E201" i="15" s="1"/>
  <c r="C200" i="15"/>
  <c r="E200" i="15" s="1"/>
  <c r="C199" i="15"/>
  <c r="E199" i="15" s="1"/>
  <c r="C198" i="15"/>
  <c r="E198" i="15" s="1"/>
  <c r="C197" i="15"/>
  <c r="E197" i="15" s="1"/>
  <c r="C196" i="15"/>
  <c r="E196" i="15" s="1"/>
  <c r="C195" i="15"/>
  <c r="E195" i="15" s="1"/>
  <c r="C194" i="15"/>
  <c r="E194" i="15" s="1"/>
  <c r="C193" i="15"/>
  <c r="E193" i="15" s="1"/>
  <c r="C192" i="15"/>
  <c r="E192" i="15" s="1"/>
  <c r="D185" i="15"/>
  <c r="C188" i="15" s="1"/>
  <c r="D184" i="15"/>
  <c r="C182" i="15"/>
  <c r="E182" i="15" s="1"/>
  <c r="C181" i="15"/>
  <c r="E181" i="15" s="1"/>
  <c r="C180" i="15"/>
  <c r="E180" i="15" s="1"/>
  <c r="C179" i="15"/>
  <c r="E179" i="15" s="1"/>
  <c r="C178" i="15"/>
  <c r="E178" i="15" s="1"/>
  <c r="C177" i="15"/>
  <c r="E177" i="15" s="1"/>
  <c r="C176" i="15"/>
  <c r="E176" i="15" s="1"/>
  <c r="C175" i="15"/>
  <c r="E175" i="15" s="1"/>
  <c r="C174" i="15"/>
  <c r="E174" i="15" s="1"/>
  <c r="C173" i="15"/>
  <c r="E173" i="15" s="1"/>
  <c r="C172" i="15"/>
  <c r="E172" i="15" s="1"/>
  <c r="C171" i="15"/>
  <c r="E171" i="15" s="1"/>
  <c r="C170" i="15"/>
  <c r="E170" i="15" s="1"/>
  <c r="C169" i="15"/>
  <c r="E169" i="15" s="1"/>
  <c r="C168" i="15"/>
  <c r="E168" i="15" s="1"/>
  <c r="C167" i="15"/>
  <c r="E167" i="15" s="1"/>
  <c r="C166" i="15"/>
  <c r="E166" i="15" s="1"/>
  <c r="C165" i="15"/>
  <c r="E165" i="15" s="1"/>
  <c r="C164" i="15"/>
  <c r="E164" i="15" s="1"/>
  <c r="C163" i="15"/>
  <c r="E163" i="15" s="1"/>
  <c r="D156" i="15"/>
  <c r="C159" i="15" s="1"/>
  <c r="D155" i="15"/>
  <c r="C153" i="15"/>
  <c r="E153" i="15" s="1"/>
  <c r="C152" i="15"/>
  <c r="E152" i="15" s="1"/>
  <c r="C151" i="15"/>
  <c r="E151" i="15" s="1"/>
  <c r="C150" i="15"/>
  <c r="E150" i="15" s="1"/>
  <c r="C149" i="15"/>
  <c r="E149" i="15" s="1"/>
  <c r="C148" i="15"/>
  <c r="E148" i="15" s="1"/>
  <c r="C147" i="15"/>
  <c r="E147" i="15" s="1"/>
  <c r="C146" i="15"/>
  <c r="E146" i="15" s="1"/>
  <c r="C145" i="15"/>
  <c r="E145" i="15" s="1"/>
  <c r="C144" i="15"/>
  <c r="E144" i="15" s="1"/>
  <c r="C143" i="15"/>
  <c r="E143" i="15" s="1"/>
  <c r="C142" i="15"/>
  <c r="E142" i="15" s="1"/>
  <c r="C141" i="15"/>
  <c r="E141" i="15" s="1"/>
  <c r="C140" i="15"/>
  <c r="E140" i="15" s="1"/>
  <c r="C139" i="15"/>
  <c r="E139" i="15" s="1"/>
  <c r="C138" i="15"/>
  <c r="E138" i="15" s="1"/>
  <c r="C137" i="15"/>
  <c r="E137" i="15" s="1"/>
  <c r="C136" i="15"/>
  <c r="E136" i="15" s="1"/>
  <c r="C135" i="15"/>
  <c r="E135" i="15" s="1"/>
  <c r="C134" i="15"/>
  <c r="E134" i="15" s="1"/>
  <c r="D126" i="15"/>
  <c r="D127" i="15" s="1"/>
  <c r="C130" i="15" s="1"/>
  <c r="C124" i="15"/>
  <c r="E124" i="15" s="1"/>
  <c r="C123" i="15"/>
  <c r="E123" i="15" s="1"/>
  <c r="C122" i="15"/>
  <c r="E122" i="15" s="1"/>
  <c r="C121" i="15"/>
  <c r="E121" i="15" s="1"/>
  <c r="C120" i="15"/>
  <c r="E120" i="15" s="1"/>
  <c r="C119" i="15"/>
  <c r="E119" i="15" s="1"/>
  <c r="C118" i="15"/>
  <c r="E118" i="15" s="1"/>
  <c r="C117" i="15"/>
  <c r="E117" i="15" s="1"/>
  <c r="C116" i="15"/>
  <c r="E116" i="15" s="1"/>
  <c r="C115" i="15"/>
  <c r="E115" i="15" s="1"/>
  <c r="C114" i="15"/>
  <c r="E114" i="15" s="1"/>
  <c r="C113" i="15"/>
  <c r="E113" i="15" s="1"/>
  <c r="C112" i="15"/>
  <c r="E112" i="15" s="1"/>
  <c r="C111" i="15"/>
  <c r="E111" i="15" s="1"/>
  <c r="C110" i="15"/>
  <c r="E110" i="15" s="1"/>
  <c r="C109" i="15"/>
  <c r="E109" i="15" s="1"/>
  <c r="C108" i="15"/>
  <c r="E108" i="15" s="1"/>
  <c r="C107" i="15"/>
  <c r="E107" i="15" s="1"/>
  <c r="C106" i="15"/>
  <c r="E106" i="15" s="1"/>
  <c r="C105" i="15"/>
  <c r="E105" i="15" s="1"/>
  <c r="D98" i="15"/>
  <c r="C101" i="15" s="1"/>
  <c r="D97" i="15"/>
  <c r="C95" i="15"/>
  <c r="E95" i="15" s="1"/>
  <c r="C94" i="15"/>
  <c r="E94" i="15" s="1"/>
  <c r="C93" i="15"/>
  <c r="E93" i="15" s="1"/>
  <c r="C92" i="15"/>
  <c r="E92" i="15" s="1"/>
  <c r="C91" i="15"/>
  <c r="E91" i="15" s="1"/>
  <c r="C90" i="15"/>
  <c r="E90" i="15" s="1"/>
  <c r="C89" i="15"/>
  <c r="E89" i="15" s="1"/>
  <c r="C88" i="15"/>
  <c r="E88" i="15" s="1"/>
  <c r="C87" i="15"/>
  <c r="E87" i="15" s="1"/>
  <c r="C86" i="15"/>
  <c r="E86" i="15" s="1"/>
  <c r="C85" i="15"/>
  <c r="E85" i="15" s="1"/>
  <c r="C84" i="15"/>
  <c r="E84" i="15" s="1"/>
  <c r="C83" i="15"/>
  <c r="E83" i="15" s="1"/>
  <c r="C82" i="15"/>
  <c r="E82" i="15" s="1"/>
  <c r="C81" i="15"/>
  <c r="E81" i="15" s="1"/>
  <c r="C80" i="15"/>
  <c r="E80" i="15" s="1"/>
  <c r="C79" i="15"/>
  <c r="E79" i="15" s="1"/>
  <c r="C78" i="15"/>
  <c r="E78" i="15" s="1"/>
  <c r="C77" i="15"/>
  <c r="E77" i="15" s="1"/>
  <c r="C76" i="15"/>
  <c r="E76" i="15" s="1"/>
  <c r="D64" i="15"/>
  <c r="D62" i="15"/>
  <c r="C60" i="15"/>
  <c r="E60" i="15" s="1"/>
  <c r="C59" i="15"/>
  <c r="E59" i="15" s="1"/>
  <c r="C58" i="15"/>
  <c r="E58" i="15" s="1"/>
  <c r="C57" i="15"/>
  <c r="E57" i="15" s="1"/>
  <c r="C56" i="15"/>
  <c r="E56" i="15" s="1"/>
  <c r="C55" i="15"/>
  <c r="E55" i="15" s="1"/>
  <c r="C54" i="15"/>
  <c r="E54" i="15" s="1"/>
  <c r="C53" i="15"/>
  <c r="E53" i="15" s="1"/>
  <c r="C52" i="15"/>
  <c r="E52" i="15" s="1"/>
  <c r="C51" i="15"/>
  <c r="E51" i="15" s="1"/>
  <c r="C50" i="15"/>
  <c r="E50" i="15" s="1"/>
  <c r="C49" i="15"/>
  <c r="E49" i="15" s="1"/>
  <c r="C48" i="15"/>
  <c r="E48" i="15" s="1"/>
  <c r="C47" i="15"/>
  <c r="E47" i="15" s="1"/>
  <c r="C46" i="15"/>
  <c r="E46" i="15" s="1"/>
  <c r="C45" i="15"/>
  <c r="E45" i="15" s="1"/>
  <c r="C44" i="15"/>
  <c r="E44" i="15" s="1"/>
  <c r="C43" i="15"/>
  <c r="E43" i="15" s="1"/>
  <c r="C42" i="15"/>
  <c r="E42" i="15" s="1"/>
  <c r="C41" i="15"/>
  <c r="E41" i="15" s="1"/>
  <c r="D34" i="15"/>
  <c r="D32" i="15"/>
  <c r="C30" i="15"/>
  <c r="E30" i="15" s="1"/>
  <c r="C29" i="15"/>
  <c r="E29" i="15" s="1"/>
  <c r="C28" i="15"/>
  <c r="E28" i="15" s="1"/>
  <c r="C27" i="15"/>
  <c r="E27" i="15" s="1"/>
  <c r="C26" i="15"/>
  <c r="E26" i="15" s="1"/>
  <c r="C25" i="15"/>
  <c r="E25" i="15" s="1"/>
  <c r="C24" i="15"/>
  <c r="E24" i="15" s="1"/>
  <c r="E23" i="15"/>
  <c r="C23" i="15"/>
  <c r="M22" i="15"/>
  <c r="E22" i="15"/>
  <c r="C22" i="15"/>
  <c r="C21" i="15"/>
  <c r="E21" i="15" s="1"/>
  <c r="O20" i="15"/>
  <c r="N20" i="15"/>
  <c r="M20" i="15"/>
  <c r="P20" i="15" s="1"/>
  <c r="Q20" i="15" s="1"/>
  <c r="K20" i="15"/>
  <c r="L20" i="15" s="1"/>
  <c r="J20" i="15"/>
  <c r="I20" i="15"/>
  <c r="C20" i="15"/>
  <c r="E20" i="15" s="1"/>
  <c r="N19" i="15"/>
  <c r="M19" i="15"/>
  <c r="P19" i="15" s="1"/>
  <c r="Q19" i="15" s="1"/>
  <c r="K19" i="15"/>
  <c r="L19" i="15" s="1"/>
  <c r="J19" i="15"/>
  <c r="I19" i="15"/>
  <c r="C19" i="15"/>
  <c r="E19" i="15" s="1"/>
  <c r="M18" i="15"/>
  <c r="P18" i="15" s="1"/>
  <c r="Q18" i="15" s="1"/>
  <c r="K18" i="15"/>
  <c r="R18" i="15" s="1"/>
  <c r="U18" i="15" s="1"/>
  <c r="V18" i="15" s="1"/>
  <c r="J18" i="15"/>
  <c r="N18" i="15" s="1"/>
  <c r="I18" i="15"/>
  <c r="C18" i="15"/>
  <c r="E18" i="15" s="1"/>
  <c r="J17" i="15"/>
  <c r="I17" i="15" s="1"/>
  <c r="E17" i="15"/>
  <c r="C17" i="15"/>
  <c r="K16" i="15"/>
  <c r="L16" i="15" s="1"/>
  <c r="J16" i="15"/>
  <c r="I16" i="15"/>
  <c r="C16" i="15"/>
  <c r="E16" i="15" s="1"/>
  <c r="M15" i="15"/>
  <c r="J15" i="15"/>
  <c r="I15" i="15"/>
  <c r="C15" i="15"/>
  <c r="E15" i="15" s="1"/>
  <c r="M14" i="15"/>
  <c r="J14" i="15"/>
  <c r="I14" i="15"/>
  <c r="C14" i="15"/>
  <c r="E14" i="15" s="1"/>
  <c r="O13" i="15"/>
  <c r="N13" i="15"/>
  <c r="M13" i="15"/>
  <c r="P13" i="15" s="1"/>
  <c r="Q13" i="15" s="1"/>
  <c r="K13" i="15"/>
  <c r="L13" i="15" s="1"/>
  <c r="J13" i="15"/>
  <c r="I13" i="15"/>
  <c r="C13" i="15"/>
  <c r="E13" i="15" s="1"/>
  <c r="N12" i="15"/>
  <c r="M12" i="15"/>
  <c r="P12" i="15" s="1"/>
  <c r="Q12" i="15" s="1"/>
  <c r="K12" i="15"/>
  <c r="L12" i="15" s="1"/>
  <c r="J12" i="15"/>
  <c r="I12" i="15"/>
  <c r="C12" i="15"/>
  <c r="E12" i="15" s="1"/>
  <c r="M11" i="15"/>
  <c r="P11" i="15" s="1"/>
  <c r="Q11" i="15" s="1"/>
  <c r="K11" i="15"/>
  <c r="R11" i="15" s="1"/>
  <c r="U11" i="15" s="1"/>
  <c r="V11" i="15" s="1"/>
  <c r="J11" i="15"/>
  <c r="N11" i="15" s="1"/>
  <c r="I11" i="15"/>
  <c r="C11" i="15"/>
  <c r="E11" i="15" s="1"/>
  <c r="M10" i="15"/>
  <c r="P10" i="15" s="1"/>
  <c r="Q10" i="15" s="1"/>
  <c r="K10" i="15"/>
  <c r="K17" i="15" s="1"/>
  <c r="J10" i="15"/>
  <c r="N10" i="15" s="1"/>
  <c r="I10" i="15"/>
  <c r="D445" i="14"/>
  <c r="D446" i="14" s="1"/>
  <c r="C449" i="14" s="1"/>
  <c r="C443" i="14"/>
  <c r="E443" i="14" s="1"/>
  <c r="C442" i="14"/>
  <c r="E442" i="14" s="1"/>
  <c r="C441" i="14"/>
  <c r="E441" i="14" s="1"/>
  <c r="C440" i="14"/>
  <c r="E440" i="14" s="1"/>
  <c r="C439" i="14"/>
  <c r="E439" i="14" s="1"/>
  <c r="C438" i="14"/>
  <c r="E438" i="14" s="1"/>
  <c r="C437" i="14"/>
  <c r="E437" i="14" s="1"/>
  <c r="C436" i="14"/>
  <c r="E436" i="14" s="1"/>
  <c r="C435" i="14"/>
  <c r="E435" i="14" s="1"/>
  <c r="C434" i="14"/>
  <c r="E434" i="14" s="1"/>
  <c r="C433" i="14"/>
  <c r="E433" i="14" s="1"/>
  <c r="C432" i="14"/>
  <c r="E432" i="14" s="1"/>
  <c r="C431" i="14"/>
  <c r="E431" i="14" s="1"/>
  <c r="C430" i="14"/>
  <c r="E430" i="14" s="1"/>
  <c r="C429" i="14"/>
  <c r="E429" i="14" s="1"/>
  <c r="C428" i="14"/>
  <c r="E428" i="14" s="1"/>
  <c r="C427" i="14"/>
  <c r="E427" i="14" s="1"/>
  <c r="C426" i="14"/>
  <c r="E426" i="14" s="1"/>
  <c r="C425" i="14"/>
  <c r="E425" i="14" s="1"/>
  <c r="C424" i="14"/>
  <c r="E424" i="14" s="1"/>
  <c r="D416" i="14"/>
  <c r="D417" i="14" s="1"/>
  <c r="C420" i="14" s="1"/>
  <c r="C414" i="14"/>
  <c r="E414" i="14" s="1"/>
  <c r="C413" i="14"/>
  <c r="E413" i="14" s="1"/>
  <c r="C412" i="14"/>
  <c r="E412" i="14" s="1"/>
  <c r="C411" i="14"/>
  <c r="E411" i="14" s="1"/>
  <c r="C410" i="14"/>
  <c r="E410" i="14" s="1"/>
  <c r="C409" i="14"/>
  <c r="E409" i="14" s="1"/>
  <c r="C408" i="14"/>
  <c r="E408" i="14" s="1"/>
  <c r="C407" i="14"/>
  <c r="E407" i="14" s="1"/>
  <c r="C406" i="14"/>
  <c r="E406" i="14" s="1"/>
  <c r="C405" i="14"/>
  <c r="E405" i="14" s="1"/>
  <c r="C404" i="14"/>
  <c r="E404" i="14" s="1"/>
  <c r="C403" i="14"/>
  <c r="E403" i="14" s="1"/>
  <c r="C402" i="14"/>
  <c r="E402" i="14" s="1"/>
  <c r="C401" i="14"/>
  <c r="E401" i="14" s="1"/>
  <c r="C400" i="14"/>
  <c r="E400" i="14" s="1"/>
  <c r="C399" i="14"/>
  <c r="E399" i="14" s="1"/>
  <c r="C398" i="14"/>
  <c r="E398" i="14" s="1"/>
  <c r="C397" i="14"/>
  <c r="E397" i="14" s="1"/>
  <c r="C396" i="14"/>
  <c r="E396" i="14" s="1"/>
  <c r="C395" i="14"/>
  <c r="E395" i="14" s="1"/>
  <c r="D388" i="14"/>
  <c r="C391" i="14" s="1"/>
  <c r="D387" i="14"/>
  <c r="C385" i="14"/>
  <c r="E385" i="14" s="1"/>
  <c r="C384" i="14"/>
  <c r="E384" i="14" s="1"/>
  <c r="C383" i="14"/>
  <c r="E383" i="14" s="1"/>
  <c r="C382" i="14"/>
  <c r="E382" i="14" s="1"/>
  <c r="C381" i="14"/>
  <c r="E381" i="14" s="1"/>
  <c r="C380" i="14"/>
  <c r="E380" i="14" s="1"/>
  <c r="C379" i="14"/>
  <c r="E379" i="14" s="1"/>
  <c r="C378" i="14"/>
  <c r="E378" i="14" s="1"/>
  <c r="C377" i="14"/>
  <c r="E377" i="14" s="1"/>
  <c r="C376" i="14"/>
  <c r="E376" i="14" s="1"/>
  <c r="C375" i="14"/>
  <c r="E375" i="14" s="1"/>
  <c r="C374" i="14"/>
  <c r="E374" i="14" s="1"/>
  <c r="C373" i="14"/>
  <c r="E373" i="14" s="1"/>
  <c r="C372" i="14"/>
  <c r="E372" i="14" s="1"/>
  <c r="C371" i="14"/>
  <c r="E371" i="14" s="1"/>
  <c r="C370" i="14"/>
  <c r="E370" i="14" s="1"/>
  <c r="C369" i="14"/>
  <c r="E369" i="14" s="1"/>
  <c r="C368" i="14"/>
  <c r="E368" i="14" s="1"/>
  <c r="C367" i="14"/>
  <c r="E367" i="14" s="1"/>
  <c r="C366" i="14"/>
  <c r="E366" i="14" s="1"/>
  <c r="E387" i="14" s="1"/>
  <c r="E389" i="14" s="1"/>
  <c r="E390" i="14" s="1"/>
  <c r="D359" i="14"/>
  <c r="C362" i="14" s="1"/>
  <c r="D358" i="14"/>
  <c r="E356" i="14"/>
  <c r="C356" i="14"/>
  <c r="C355" i="14"/>
  <c r="E355" i="14" s="1"/>
  <c r="C354" i="14"/>
  <c r="E354" i="14" s="1"/>
  <c r="C353" i="14"/>
  <c r="E353" i="14" s="1"/>
  <c r="E352" i="14"/>
  <c r="C352" i="14"/>
  <c r="C351" i="14"/>
  <c r="E351" i="14" s="1"/>
  <c r="E350" i="14"/>
  <c r="C350" i="14"/>
  <c r="C349" i="14"/>
  <c r="E349" i="14" s="1"/>
  <c r="E348" i="14"/>
  <c r="C348" i="14"/>
  <c r="C347" i="14"/>
  <c r="E347" i="14" s="1"/>
  <c r="C346" i="14"/>
  <c r="E346" i="14" s="1"/>
  <c r="C345" i="14"/>
  <c r="E345" i="14" s="1"/>
  <c r="C344" i="14"/>
  <c r="E344" i="14" s="1"/>
  <c r="C343" i="14"/>
  <c r="E343" i="14" s="1"/>
  <c r="C342" i="14"/>
  <c r="E342" i="14" s="1"/>
  <c r="C341" i="14"/>
  <c r="E341" i="14" s="1"/>
  <c r="E340" i="14"/>
  <c r="C340" i="14"/>
  <c r="C339" i="14"/>
  <c r="E339" i="14" s="1"/>
  <c r="C338" i="14"/>
  <c r="E338" i="14" s="1"/>
  <c r="C337" i="14"/>
  <c r="E337" i="14" s="1"/>
  <c r="C333" i="14"/>
  <c r="D330" i="14"/>
  <c r="D329" i="14"/>
  <c r="C327" i="14"/>
  <c r="E327" i="14" s="1"/>
  <c r="E326" i="14"/>
  <c r="C326" i="14"/>
  <c r="C325" i="14"/>
  <c r="E325" i="14" s="1"/>
  <c r="C324" i="14"/>
  <c r="E324" i="14" s="1"/>
  <c r="C323" i="14"/>
  <c r="E323" i="14" s="1"/>
  <c r="C322" i="14"/>
  <c r="E322" i="14" s="1"/>
  <c r="C321" i="14"/>
  <c r="E321" i="14" s="1"/>
  <c r="C320" i="14"/>
  <c r="E320" i="14" s="1"/>
  <c r="C319" i="14"/>
  <c r="E319" i="14" s="1"/>
  <c r="C318" i="14"/>
  <c r="E318" i="14" s="1"/>
  <c r="C317" i="14"/>
  <c r="E317" i="14" s="1"/>
  <c r="C316" i="14"/>
  <c r="E316" i="14" s="1"/>
  <c r="C315" i="14"/>
  <c r="E315" i="14" s="1"/>
  <c r="E314" i="14"/>
  <c r="C314" i="14"/>
  <c r="C313" i="14"/>
  <c r="E313" i="14" s="1"/>
  <c r="E312" i="14"/>
  <c r="C312" i="14"/>
  <c r="C311" i="14"/>
  <c r="E311" i="14" s="1"/>
  <c r="E310" i="14"/>
  <c r="C310" i="14"/>
  <c r="C309" i="14"/>
  <c r="E309" i="14" s="1"/>
  <c r="C308" i="14"/>
  <c r="E308" i="14" s="1"/>
  <c r="D301" i="14"/>
  <c r="C304" i="14" s="1"/>
  <c r="D300" i="14"/>
  <c r="C298" i="14"/>
  <c r="E298" i="14" s="1"/>
  <c r="C297" i="14"/>
  <c r="E297" i="14" s="1"/>
  <c r="E296" i="14"/>
  <c r="C296" i="14"/>
  <c r="C295" i="14"/>
  <c r="E295" i="14" s="1"/>
  <c r="C294" i="14"/>
  <c r="E294" i="14" s="1"/>
  <c r="C293" i="14"/>
  <c r="E293" i="14" s="1"/>
  <c r="E292" i="14"/>
  <c r="C292" i="14"/>
  <c r="C291" i="14"/>
  <c r="E291" i="14" s="1"/>
  <c r="E290" i="14"/>
  <c r="C290" i="14"/>
  <c r="C289" i="14"/>
  <c r="E289" i="14" s="1"/>
  <c r="C288" i="14"/>
  <c r="E288" i="14" s="1"/>
  <c r="C287" i="14"/>
  <c r="E287" i="14" s="1"/>
  <c r="C286" i="14"/>
  <c r="E286" i="14" s="1"/>
  <c r="C285" i="14"/>
  <c r="E285" i="14" s="1"/>
  <c r="C284" i="14"/>
  <c r="E284" i="14" s="1"/>
  <c r="C283" i="14"/>
  <c r="E283" i="14" s="1"/>
  <c r="C282" i="14"/>
  <c r="E282" i="14" s="1"/>
  <c r="C281" i="14"/>
  <c r="E281" i="14" s="1"/>
  <c r="E280" i="14"/>
  <c r="C280" i="14"/>
  <c r="C279" i="14"/>
  <c r="E279" i="14" s="1"/>
  <c r="D271" i="14"/>
  <c r="D272" i="14" s="1"/>
  <c r="C275" i="14" s="1"/>
  <c r="C269" i="14"/>
  <c r="E269" i="14" s="1"/>
  <c r="E268" i="14"/>
  <c r="C268" i="14"/>
  <c r="C267" i="14"/>
  <c r="E267" i="14" s="1"/>
  <c r="C266" i="14"/>
  <c r="E266" i="14" s="1"/>
  <c r="C265" i="14"/>
  <c r="E265" i="14" s="1"/>
  <c r="C264" i="14"/>
  <c r="E264" i="14" s="1"/>
  <c r="C263" i="14"/>
  <c r="E263" i="14" s="1"/>
  <c r="C262" i="14"/>
  <c r="E262" i="14" s="1"/>
  <c r="C261" i="14"/>
  <c r="E261" i="14" s="1"/>
  <c r="C260" i="14"/>
  <c r="E260" i="14" s="1"/>
  <c r="C259" i="14"/>
  <c r="E259" i="14" s="1"/>
  <c r="E258" i="14"/>
  <c r="C258" i="14"/>
  <c r="C257" i="14"/>
  <c r="E257" i="14" s="1"/>
  <c r="E256" i="14"/>
  <c r="C256" i="14"/>
  <c r="C255" i="14"/>
  <c r="E255" i="14" s="1"/>
  <c r="E254" i="14"/>
  <c r="C254" i="14"/>
  <c r="C253" i="14"/>
  <c r="E253" i="14" s="1"/>
  <c r="E252" i="14"/>
  <c r="C252" i="14"/>
  <c r="C251" i="14"/>
  <c r="E251" i="14" s="1"/>
  <c r="C250" i="14"/>
  <c r="E250" i="14" s="1"/>
  <c r="D243" i="14"/>
  <c r="C246" i="14" s="1"/>
  <c r="D242" i="14"/>
  <c r="C240" i="14"/>
  <c r="E240" i="14" s="1"/>
  <c r="C239" i="14"/>
  <c r="E239" i="14" s="1"/>
  <c r="C238" i="14"/>
  <c r="E238" i="14" s="1"/>
  <c r="C237" i="14"/>
  <c r="E237" i="14" s="1"/>
  <c r="E236" i="14"/>
  <c r="C236" i="14"/>
  <c r="C235" i="14"/>
  <c r="E235" i="14" s="1"/>
  <c r="E234" i="14"/>
  <c r="C234" i="14"/>
  <c r="C233" i="14"/>
  <c r="E233" i="14" s="1"/>
  <c r="E232" i="14"/>
  <c r="C232" i="14"/>
  <c r="C231" i="14"/>
  <c r="E231" i="14" s="1"/>
  <c r="E230" i="14"/>
  <c r="C230" i="14"/>
  <c r="C229" i="14"/>
  <c r="E229" i="14" s="1"/>
  <c r="C228" i="14"/>
  <c r="E228" i="14" s="1"/>
  <c r="C227" i="14"/>
  <c r="E227" i="14" s="1"/>
  <c r="C226" i="14"/>
  <c r="E226" i="14" s="1"/>
  <c r="C225" i="14"/>
  <c r="E225" i="14" s="1"/>
  <c r="C224" i="14"/>
  <c r="E224" i="14" s="1"/>
  <c r="C223" i="14"/>
  <c r="E223" i="14" s="1"/>
  <c r="C222" i="14"/>
  <c r="E222" i="14" s="1"/>
  <c r="C221" i="14"/>
  <c r="E221" i="14" s="1"/>
  <c r="C217" i="14"/>
  <c r="D214" i="14"/>
  <c r="D213" i="14"/>
  <c r="C211" i="14"/>
  <c r="E211" i="14" s="1"/>
  <c r="E210" i="14"/>
  <c r="C210" i="14"/>
  <c r="C209" i="14"/>
  <c r="E209" i="14" s="1"/>
  <c r="E208" i="14"/>
  <c r="C208" i="14"/>
  <c r="C207" i="14"/>
  <c r="E207" i="14" s="1"/>
  <c r="C206" i="14"/>
  <c r="E206" i="14" s="1"/>
  <c r="C205" i="14"/>
  <c r="E205" i="14" s="1"/>
  <c r="C204" i="14"/>
  <c r="E204" i="14" s="1"/>
  <c r="C203" i="14"/>
  <c r="E203" i="14" s="1"/>
  <c r="C202" i="14"/>
  <c r="E202" i="14" s="1"/>
  <c r="C201" i="14"/>
  <c r="E201" i="14" s="1"/>
  <c r="C200" i="14"/>
  <c r="E200" i="14" s="1"/>
  <c r="C199" i="14"/>
  <c r="E199" i="14" s="1"/>
  <c r="E198" i="14"/>
  <c r="C198" i="14"/>
  <c r="C197" i="14"/>
  <c r="E197" i="14" s="1"/>
  <c r="E196" i="14"/>
  <c r="C196" i="14"/>
  <c r="C195" i="14"/>
  <c r="E195" i="14" s="1"/>
  <c r="E194" i="14"/>
  <c r="C194" i="14"/>
  <c r="C193" i="14"/>
  <c r="E193" i="14" s="1"/>
  <c r="E192" i="14"/>
  <c r="C192" i="14"/>
  <c r="D184" i="14"/>
  <c r="D185" i="14" s="1"/>
  <c r="C188" i="14" s="1"/>
  <c r="C182" i="14"/>
  <c r="E182" i="14" s="1"/>
  <c r="C181" i="14"/>
  <c r="E181" i="14" s="1"/>
  <c r="C180" i="14"/>
  <c r="E180" i="14" s="1"/>
  <c r="C179" i="14"/>
  <c r="E179" i="14" s="1"/>
  <c r="C178" i="14"/>
  <c r="E178" i="14" s="1"/>
  <c r="C177" i="14"/>
  <c r="E177" i="14" s="1"/>
  <c r="E176" i="14"/>
  <c r="C176" i="14"/>
  <c r="C175" i="14"/>
  <c r="E175" i="14" s="1"/>
  <c r="E174" i="14"/>
  <c r="C174" i="14"/>
  <c r="C173" i="14"/>
  <c r="E173" i="14" s="1"/>
  <c r="E172" i="14"/>
  <c r="C172" i="14"/>
  <c r="C171" i="14"/>
  <c r="E171" i="14" s="1"/>
  <c r="E170" i="14"/>
  <c r="C170" i="14"/>
  <c r="C169" i="14"/>
  <c r="E169" i="14" s="1"/>
  <c r="C168" i="14"/>
  <c r="E168" i="14" s="1"/>
  <c r="C167" i="14"/>
  <c r="E167" i="14" s="1"/>
  <c r="C166" i="14"/>
  <c r="E166" i="14" s="1"/>
  <c r="C165" i="14"/>
  <c r="E165" i="14" s="1"/>
  <c r="C164" i="14"/>
  <c r="E164" i="14" s="1"/>
  <c r="C163" i="14"/>
  <c r="E163" i="14" s="1"/>
  <c r="D155" i="14"/>
  <c r="D156" i="14" s="1"/>
  <c r="C159" i="14" s="1"/>
  <c r="C153" i="14"/>
  <c r="E153" i="14" s="1"/>
  <c r="E152" i="14"/>
  <c r="C152" i="14"/>
  <c r="C151" i="14"/>
  <c r="E151" i="14" s="1"/>
  <c r="E150" i="14"/>
  <c r="C150" i="14"/>
  <c r="C149" i="14"/>
  <c r="E149" i="14" s="1"/>
  <c r="C148" i="14"/>
  <c r="E148" i="14" s="1"/>
  <c r="C147" i="14"/>
  <c r="E147" i="14" s="1"/>
  <c r="C146" i="14"/>
  <c r="E146" i="14" s="1"/>
  <c r="C145" i="14"/>
  <c r="E145" i="14" s="1"/>
  <c r="C144" i="14"/>
  <c r="E144" i="14" s="1"/>
  <c r="C143" i="14"/>
  <c r="E143" i="14" s="1"/>
  <c r="C142" i="14"/>
  <c r="E142" i="14" s="1"/>
  <c r="C141" i="14"/>
  <c r="E141" i="14" s="1"/>
  <c r="C140" i="14"/>
  <c r="E140" i="14" s="1"/>
  <c r="C139" i="14"/>
  <c r="E139" i="14" s="1"/>
  <c r="E138" i="14"/>
  <c r="C138" i="14"/>
  <c r="C137" i="14"/>
  <c r="E137" i="14" s="1"/>
  <c r="E136" i="14"/>
  <c r="C136" i="14"/>
  <c r="C135" i="14"/>
  <c r="E135" i="14" s="1"/>
  <c r="E134" i="14"/>
  <c r="E155" i="14" s="1"/>
  <c r="E157" i="14" s="1"/>
  <c r="E158" i="14" s="1"/>
  <c r="C134" i="14"/>
  <c r="D127" i="14"/>
  <c r="C130" i="14" s="1"/>
  <c r="D126" i="14"/>
  <c r="C124" i="14"/>
  <c r="E124" i="14" s="1"/>
  <c r="C123" i="14"/>
  <c r="E123" i="14" s="1"/>
  <c r="C122" i="14"/>
  <c r="E122" i="14" s="1"/>
  <c r="C121" i="14"/>
  <c r="E121" i="14" s="1"/>
  <c r="C120" i="14"/>
  <c r="E120" i="14" s="1"/>
  <c r="C119" i="14"/>
  <c r="E119" i="14" s="1"/>
  <c r="C118" i="14"/>
  <c r="E118" i="14" s="1"/>
  <c r="C117" i="14"/>
  <c r="E117" i="14" s="1"/>
  <c r="E116" i="14"/>
  <c r="C116" i="14"/>
  <c r="C115" i="14"/>
  <c r="E115" i="14" s="1"/>
  <c r="C114" i="14"/>
  <c r="E114" i="14" s="1"/>
  <c r="C113" i="14"/>
  <c r="E113" i="14" s="1"/>
  <c r="E112" i="14"/>
  <c r="C112" i="14"/>
  <c r="C111" i="14"/>
  <c r="E111" i="14" s="1"/>
  <c r="E110" i="14"/>
  <c r="C110" i="14"/>
  <c r="C109" i="14"/>
  <c r="E109" i="14" s="1"/>
  <c r="C108" i="14"/>
  <c r="E108" i="14" s="1"/>
  <c r="C107" i="14"/>
  <c r="E107" i="14" s="1"/>
  <c r="C106" i="14"/>
  <c r="E106" i="14" s="1"/>
  <c r="C105" i="14"/>
  <c r="E105" i="14" s="1"/>
  <c r="D97" i="14"/>
  <c r="D98" i="14" s="1"/>
  <c r="C101" i="14" s="1"/>
  <c r="C95" i="14"/>
  <c r="E95" i="14" s="1"/>
  <c r="E94" i="14"/>
  <c r="C94" i="14"/>
  <c r="C93" i="14"/>
  <c r="E93" i="14" s="1"/>
  <c r="C92" i="14"/>
  <c r="E92" i="14" s="1"/>
  <c r="C91" i="14"/>
  <c r="E91" i="14" s="1"/>
  <c r="E90" i="14"/>
  <c r="C90" i="14"/>
  <c r="C89" i="14"/>
  <c r="E89" i="14" s="1"/>
  <c r="E88" i="14"/>
  <c r="C88" i="14"/>
  <c r="C87" i="14"/>
  <c r="E87" i="14" s="1"/>
  <c r="C86" i="14"/>
  <c r="E86" i="14" s="1"/>
  <c r="C85" i="14"/>
  <c r="E85" i="14" s="1"/>
  <c r="C84" i="14"/>
  <c r="E84" i="14" s="1"/>
  <c r="C83" i="14"/>
  <c r="E83" i="14" s="1"/>
  <c r="E82" i="14"/>
  <c r="C82" i="14"/>
  <c r="C81" i="14"/>
  <c r="E81" i="14" s="1"/>
  <c r="C80" i="14"/>
  <c r="E80" i="14" s="1"/>
  <c r="C79" i="14"/>
  <c r="E79" i="14" s="1"/>
  <c r="E78" i="14"/>
  <c r="C78" i="14"/>
  <c r="C77" i="14"/>
  <c r="E77" i="14" s="1"/>
  <c r="C76" i="14"/>
  <c r="E76" i="14" s="1"/>
  <c r="D62" i="14"/>
  <c r="D64" i="14" s="1"/>
  <c r="C60" i="14"/>
  <c r="E60" i="14" s="1"/>
  <c r="C59" i="14"/>
  <c r="E59" i="14" s="1"/>
  <c r="C58" i="14"/>
  <c r="E58" i="14" s="1"/>
  <c r="C57" i="14"/>
  <c r="E57" i="14" s="1"/>
  <c r="E56" i="14"/>
  <c r="C56" i="14"/>
  <c r="C55" i="14"/>
  <c r="E55" i="14" s="1"/>
  <c r="C54" i="14"/>
  <c r="E54" i="14" s="1"/>
  <c r="E53" i="14"/>
  <c r="C53" i="14"/>
  <c r="E52" i="14"/>
  <c r="C52" i="14"/>
  <c r="E51" i="14"/>
  <c r="C51" i="14"/>
  <c r="C50" i="14"/>
  <c r="E50" i="14" s="1"/>
  <c r="C49" i="14"/>
  <c r="E49" i="14" s="1"/>
  <c r="C48" i="14"/>
  <c r="E48" i="14" s="1"/>
  <c r="E47" i="14"/>
  <c r="C47" i="14"/>
  <c r="C46" i="14"/>
  <c r="E46" i="14" s="1"/>
  <c r="C45" i="14"/>
  <c r="E45" i="14" s="1"/>
  <c r="E44" i="14"/>
  <c r="C44" i="14"/>
  <c r="E43" i="14"/>
  <c r="C43" i="14"/>
  <c r="C42" i="14"/>
  <c r="E42" i="14" s="1"/>
  <c r="C41" i="14"/>
  <c r="E41" i="14" s="1"/>
  <c r="E62" i="14" s="1"/>
  <c r="D32" i="14"/>
  <c r="D34" i="14" s="1"/>
  <c r="C30" i="14"/>
  <c r="E30" i="14" s="1"/>
  <c r="E29" i="14"/>
  <c r="C29" i="14"/>
  <c r="C28" i="14"/>
  <c r="E28" i="14" s="1"/>
  <c r="C27" i="14"/>
  <c r="E27" i="14" s="1"/>
  <c r="C26" i="14"/>
  <c r="E26" i="14" s="1"/>
  <c r="C25" i="14"/>
  <c r="E25" i="14" s="1"/>
  <c r="C24" i="14"/>
  <c r="E24" i="14" s="1"/>
  <c r="C23" i="14"/>
  <c r="E23" i="14" s="1"/>
  <c r="M22" i="14"/>
  <c r="C22" i="14"/>
  <c r="E22" i="14" s="1"/>
  <c r="E21" i="14"/>
  <c r="C21" i="14"/>
  <c r="N20" i="14"/>
  <c r="M20" i="14"/>
  <c r="J20" i="14"/>
  <c r="K20" i="14" s="1"/>
  <c r="E20" i="14"/>
  <c r="C20" i="14"/>
  <c r="K19" i="14"/>
  <c r="J19" i="14"/>
  <c r="I19" i="14" s="1"/>
  <c r="E19" i="14"/>
  <c r="C19" i="14"/>
  <c r="J18" i="14"/>
  <c r="N18" i="14" s="1"/>
  <c r="I18" i="14"/>
  <c r="E18" i="14"/>
  <c r="C18" i="14"/>
  <c r="K17" i="14"/>
  <c r="J17" i="14"/>
  <c r="I17" i="14" s="1"/>
  <c r="C17" i="14"/>
  <c r="E17" i="14" s="1"/>
  <c r="K16" i="14"/>
  <c r="J16" i="14"/>
  <c r="I16" i="14" s="1"/>
  <c r="E16" i="14"/>
  <c r="C16" i="14"/>
  <c r="M15" i="14"/>
  <c r="J15" i="14"/>
  <c r="C15" i="14"/>
  <c r="E15" i="14" s="1"/>
  <c r="M14" i="14"/>
  <c r="J14" i="14"/>
  <c r="I14" i="14"/>
  <c r="C14" i="14"/>
  <c r="E14" i="14" s="1"/>
  <c r="N13" i="14"/>
  <c r="M13" i="14"/>
  <c r="J13" i="14"/>
  <c r="K13" i="14" s="1"/>
  <c r="C13" i="14"/>
  <c r="E13" i="14" s="1"/>
  <c r="K12" i="14"/>
  <c r="J12" i="14"/>
  <c r="I12" i="14" s="1"/>
  <c r="E12" i="14"/>
  <c r="C12" i="14"/>
  <c r="J11" i="14"/>
  <c r="N11" i="14" s="1"/>
  <c r="I11" i="14"/>
  <c r="C11" i="14"/>
  <c r="E11" i="14" s="1"/>
  <c r="E32" i="14" s="1"/>
  <c r="O10" i="14"/>
  <c r="N10" i="14"/>
  <c r="M10" i="14"/>
  <c r="L10" i="14"/>
  <c r="K10" i="14"/>
  <c r="J10" i="14"/>
  <c r="I10" i="14"/>
  <c r="C449" i="13"/>
  <c r="D446" i="13"/>
  <c r="D445" i="13"/>
  <c r="C443" i="13"/>
  <c r="E443" i="13" s="1"/>
  <c r="E442" i="13"/>
  <c r="C442" i="13"/>
  <c r="E441" i="13"/>
  <c r="C441" i="13"/>
  <c r="C440" i="13"/>
  <c r="E440" i="13" s="1"/>
  <c r="C439" i="13"/>
  <c r="E439" i="13" s="1"/>
  <c r="C438" i="13"/>
  <c r="E438" i="13" s="1"/>
  <c r="C437" i="13"/>
  <c r="E437" i="13" s="1"/>
  <c r="C436" i="13"/>
  <c r="E436" i="13" s="1"/>
  <c r="C435" i="13"/>
  <c r="E435" i="13" s="1"/>
  <c r="C434" i="13"/>
  <c r="E434" i="13" s="1"/>
  <c r="C433" i="13"/>
  <c r="E433" i="13" s="1"/>
  <c r="C432" i="13"/>
  <c r="E432" i="13" s="1"/>
  <c r="C431" i="13"/>
  <c r="E431" i="13" s="1"/>
  <c r="C430" i="13"/>
  <c r="E430" i="13" s="1"/>
  <c r="C429" i="13"/>
  <c r="E429" i="13" s="1"/>
  <c r="C428" i="13"/>
  <c r="E428" i="13" s="1"/>
  <c r="C427" i="13"/>
  <c r="E427" i="13" s="1"/>
  <c r="C426" i="13"/>
  <c r="E426" i="13" s="1"/>
  <c r="C425" i="13"/>
  <c r="E425" i="13" s="1"/>
  <c r="C424" i="13"/>
  <c r="E424" i="13" s="1"/>
  <c r="D417" i="13"/>
  <c r="C420" i="13" s="1"/>
  <c r="D416" i="13"/>
  <c r="C414" i="13"/>
  <c r="E414" i="13" s="1"/>
  <c r="C413" i="13"/>
  <c r="E413" i="13" s="1"/>
  <c r="C412" i="13"/>
  <c r="E412" i="13" s="1"/>
  <c r="C411" i="13"/>
  <c r="E411" i="13" s="1"/>
  <c r="C410" i="13"/>
  <c r="E410" i="13" s="1"/>
  <c r="C409" i="13"/>
  <c r="E409" i="13" s="1"/>
  <c r="C408" i="13"/>
  <c r="E408" i="13" s="1"/>
  <c r="C407" i="13"/>
  <c r="E407" i="13" s="1"/>
  <c r="C406" i="13"/>
  <c r="E406" i="13" s="1"/>
  <c r="C405" i="13"/>
  <c r="E405" i="13" s="1"/>
  <c r="C404" i="13"/>
  <c r="E404" i="13" s="1"/>
  <c r="C403" i="13"/>
  <c r="E403" i="13" s="1"/>
  <c r="C402" i="13"/>
  <c r="E402" i="13" s="1"/>
  <c r="C401" i="13"/>
  <c r="E401" i="13" s="1"/>
  <c r="C400" i="13"/>
  <c r="E400" i="13" s="1"/>
  <c r="C399" i="13"/>
  <c r="E399" i="13" s="1"/>
  <c r="C398" i="13"/>
  <c r="E398" i="13" s="1"/>
  <c r="C397" i="13"/>
  <c r="E397" i="13" s="1"/>
  <c r="C396" i="13"/>
  <c r="E396" i="13" s="1"/>
  <c r="C395" i="13"/>
  <c r="E395" i="13" s="1"/>
  <c r="E416" i="13" s="1"/>
  <c r="E418" i="13" s="1"/>
  <c r="E419" i="13" s="1"/>
  <c r="D387" i="13"/>
  <c r="D388" i="13" s="1"/>
  <c r="C391" i="13" s="1"/>
  <c r="C385" i="13"/>
  <c r="E385" i="13" s="1"/>
  <c r="C384" i="13"/>
  <c r="E384" i="13" s="1"/>
  <c r="C383" i="13"/>
  <c r="E383" i="13" s="1"/>
  <c r="C382" i="13"/>
  <c r="E382" i="13" s="1"/>
  <c r="C381" i="13"/>
  <c r="E381" i="13" s="1"/>
  <c r="C380" i="13"/>
  <c r="E380" i="13" s="1"/>
  <c r="C379" i="13"/>
  <c r="E379" i="13" s="1"/>
  <c r="C378" i="13"/>
  <c r="E378" i="13" s="1"/>
  <c r="C377" i="13"/>
  <c r="E377" i="13" s="1"/>
  <c r="C376" i="13"/>
  <c r="E376" i="13" s="1"/>
  <c r="C375" i="13"/>
  <c r="E375" i="13" s="1"/>
  <c r="C374" i="13"/>
  <c r="E374" i="13" s="1"/>
  <c r="C373" i="13"/>
  <c r="E373" i="13" s="1"/>
  <c r="C372" i="13"/>
  <c r="E372" i="13" s="1"/>
  <c r="C371" i="13"/>
  <c r="E371" i="13" s="1"/>
  <c r="C370" i="13"/>
  <c r="E370" i="13" s="1"/>
  <c r="C369" i="13"/>
  <c r="E369" i="13" s="1"/>
  <c r="C368" i="13"/>
  <c r="E368" i="13" s="1"/>
  <c r="C367" i="13"/>
  <c r="E367" i="13" s="1"/>
  <c r="C366" i="13"/>
  <c r="E366" i="13" s="1"/>
  <c r="D358" i="13"/>
  <c r="D359" i="13" s="1"/>
  <c r="C362" i="13" s="1"/>
  <c r="C356" i="13"/>
  <c r="E356" i="13" s="1"/>
  <c r="C355" i="13"/>
  <c r="E355" i="13" s="1"/>
  <c r="C354" i="13"/>
  <c r="E354" i="13" s="1"/>
  <c r="C353" i="13"/>
  <c r="E353" i="13" s="1"/>
  <c r="C352" i="13"/>
  <c r="E352" i="13" s="1"/>
  <c r="C351" i="13"/>
  <c r="E351" i="13" s="1"/>
  <c r="C350" i="13"/>
  <c r="E350" i="13" s="1"/>
  <c r="C349" i="13"/>
  <c r="E349" i="13" s="1"/>
  <c r="C348" i="13"/>
  <c r="E348" i="13" s="1"/>
  <c r="C347" i="13"/>
  <c r="E347" i="13" s="1"/>
  <c r="C346" i="13"/>
  <c r="E346" i="13" s="1"/>
  <c r="C345" i="13"/>
  <c r="E345" i="13" s="1"/>
  <c r="C344" i="13"/>
  <c r="E344" i="13" s="1"/>
  <c r="C343" i="13"/>
  <c r="E343" i="13" s="1"/>
  <c r="C342" i="13"/>
  <c r="E342" i="13" s="1"/>
  <c r="C341" i="13"/>
  <c r="E341" i="13" s="1"/>
  <c r="C340" i="13"/>
  <c r="E340" i="13" s="1"/>
  <c r="C339" i="13"/>
  <c r="E339" i="13" s="1"/>
  <c r="C338" i="13"/>
  <c r="E338" i="13" s="1"/>
  <c r="C337" i="13"/>
  <c r="E337" i="13" s="1"/>
  <c r="D330" i="13"/>
  <c r="C333" i="13" s="1"/>
  <c r="D329" i="13"/>
  <c r="C327" i="13"/>
  <c r="E327" i="13" s="1"/>
  <c r="C326" i="13"/>
  <c r="E326" i="13" s="1"/>
  <c r="C325" i="13"/>
  <c r="E325" i="13" s="1"/>
  <c r="C324" i="13"/>
  <c r="E324" i="13" s="1"/>
  <c r="C323" i="13"/>
  <c r="E323" i="13" s="1"/>
  <c r="C322" i="13"/>
  <c r="E322" i="13" s="1"/>
  <c r="C321" i="13"/>
  <c r="E321" i="13" s="1"/>
  <c r="C320" i="13"/>
  <c r="E320" i="13" s="1"/>
  <c r="C319" i="13"/>
  <c r="E319" i="13" s="1"/>
  <c r="C318" i="13"/>
  <c r="E318" i="13" s="1"/>
  <c r="C317" i="13"/>
  <c r="E317" i="13" s="1"/>
  <c r="C316" i="13"/>
  <c r="E316" i="13" s="1"/>
  <c r="C315" i="13"/>
  <c r="E315" i="13" s="1"/>
  <c r="C314" i="13"/>
  <c r="E314" i="13" s="1"/>
  <c r="C313" i="13"/>
  <c r="E313" i="13" s="1"/>
  <c r="C312" i="13"/>
  <c r="E312" i="13" s="1"/>
  <c r="C311" i="13"/>
  <c r="E311" i="13" s="1"/>
  <c r="C310" i="13"/>
  <c r="E310" i="13" s="1"/>
  <c r="C309" i="13"/>
  <c r="E309" i="13" s="1"/>
  <c r="C308" i="13"/>
  <c r="E308" i="13" s="1"/>
  <c r="D301" i="13"/>
  <c r="C304" i="13" s="1"/>
  <c r="D300" i="13"/>
  <c r="C298" i="13"/>
  <c r="E298" i="13" s="1"/>
  <c r="C297" i="13"/>
  <c r="E297" i="13" s="1"/>
  <c r="C296" i="13"/>
  <c r="E296" i="13" s="1"/>
  <c r="C295" i="13"/>
  <c r="E295" i="13" s="1"/>
  <c r="C294" i="13"/>
  <c r="E294" i="13" s="1"/>
  <c r="C293" i="13"/>
  <c r="E293" i="13" s="1"/>
  <c r="C292" i="13"/>
  <c r="E292" i="13" s="1"/>
  <c r="C291" i="13"/>
  <c r="E291" i="13" s="1"/>
  <c r="C290" i="13"/>
  <c r="E290" i="13" s="1"/>
  <c r="C289" i="13"/>
  <c r="E289" i="13" s="1"/>
  <c r="C288" i="13"/>
  <c r="E288" i="13" s="1"/>
  <c r="C287" i="13"/>
  <c r="E287" i="13" s="1"/>
  <c r="C286" i="13"/>
  <c r="E286" i="13" s="1"/>
  <c r="C285" i="13"/>
  <c r="E285" i="13" s="1"/>
  <c r="C284" i="13"/>
  <c r="E284" i="13" s="1"/>
  <c r="C283" i="13"/>
  <c r="E283" i="13" s="1"/>
  <c r="C282" i="13"/>
  <c r="E282" i="13" s="1"/>
  <c r="C281" i="13"/>
  <c r="E281" i="13" s="1"/>
  <c r="C280" i="13"/>
  <c r="E280" i="13" s="1"/>
  <c r="C279" i="13"/>
  <c r="E279" i="13" s="1"/>
  <c r="E300" i="13" s="1"/>
  <c r="E302" i="13" s="1"/>
  <c r="E303" i="13" s="1"/>
  <c r="D271" i="13"/>
  <c r="D272" i="13" s="1"/>
  <c r="C275" i="13" s="1"/>
  <c r="C269" i="13"/>
  <c r="E269" i="13" s="1"/>
  <c r="C268" i="13"/>
  <c r="E268" i="13" s="1"/>
  <c r="C267" i="13"/>
  <c r="E267" i="13" s="1"/>
  <c r="C266" i="13"/>
  <c r="E266" i="13" s="1"/>
  <c r="C265" i="13"/>
  <c r="E265" i="13" s="1"/>
  <c r="C264" i="13"/>
  <c r="E264" i="13" s="1"/>
  <c r="C263" i="13"/>
  <c r="E263" i="13" s="1"/>
  <c r="C262" i="13"/>
  <c r="E262" i="13" s="1"/>
  <c r="C261" i="13"/>
  <c r="E261" i="13" s="1"/>
  <c r="C260" i="13"/>
  <c r="E260" i="13" s="1"/>
  <c r="C259" i="13"/>
  <c r="E259" i="13" s="1"/>
  <c r="C258" i="13"/>
  <c r="E258" i="13" s="1"/>
  <c r="C257" i="13"/>
  <c r="E257" i="13" s="1"/>
  <c r="C256" i="13"/>
  <c r="E256" i="13" s="1"/>
  <c r="C255" i="13"/>
  <c r="E255" i="13" s="1"/>
  <c r="C254" i="13"/>
  <c r="E254" i="13" s="1"/>
  <c r="C253" i="13"/>
  <c r="E253" i="13" s="1"/>
  <c r="C252" i="13"/>
  <c r="E252" i="13" s="1"/>
  <c r="C251" i="13"/>
  <c r="E251" i="13" s="1"/>
  <c r="C250" i="13"/>
  <c r="E250" i="13" s="1"/>
  <c r="D242" i="13"/>
  <c r="D243" i="13" s="1"/>
  <c r="C246" i="13" s="1"/>
  <c r="C240" i="13"/>
  <c r="E240" i="13" s="1"/>
  <c r="C239" i="13"/>
  <c r="E239" i="13" s="1"/>
  <c r="C238" i="13"/>
  <c r="E238" i="13" s="1"/>
  <c r="C237" i="13"/>
  <c r="E237" i="13" s="1"/>
  <c r="C236" i="13"/>
  <c r="E236" i="13" s="1"/>
  <c r="C235" i="13"/>
  <c r="E235" i="13" s="1"/>
  <c r="C234" i="13"/>
  <c r="E234" i="13" s="1"/>
  <c r="C233" i="13"/>
  <c r="E233" i="13" s="1"/>
  <c r="C232" i="13"/>
  <c r="E232" i="13" s="1"/>
  <c r="C231" i="13"/>
  <c r="E231" i="13" s="1"/>
  <c r="C230" i="13"/>
  <c r="E230" i="13" s="1"/>
  <c r="C229" i="13"/>
  <c r="E229" i="13" s="1"/>
  <c r="C228" i="13"/>
  <c r="E228" i="13" s="1"/>
  <c r="C227" i="13"/>
  <c r="E227" i="13" s="1"/>
  <c r="C226" i="13"/>
  <c r="E226" i="13" s="1"/>
  <c r="C225" i="13"/>
  <c r="E225" i="13" s="1"/>
  <c r="C224" i="13"/>
  <c r="E224" i="13" s="1"/>
  <c r="C223" i="13"/>
  <c r="E223" i="13" s="1"/>
  <c r="C222" i="13"/>
  <c r="E222" i="13" s="1"/>
  <c r="C221" i="13"/>
  <c r="E221" i="13" s="1"/>
  <c r="D214" i="13"/>
  <c r="C217" i="13" s="1"/>
  <c r="D213" i="13"/>
  <c r="C211" i="13"/>
  <c r="E211" i="13" s="1"/>
  <c r="C210" i="13"/>
  <c r="E210" i="13" s="1"/>
  <c r="C209" i="13"/>
  <c r="E209" i="13" s="1"/>
  <c r="C208" i="13"/>
  <c r="E208" i="13" s="1"/>
  <c r="C207" i="13"/>
  <c r="E207" i="13" s="1"/>
  <c r="C206" i="13"/>
  <c r="E206" i="13" s="1"/>
  <c r="C205" i="13"/>
  <c r="E205" i="13" s="1"/>
  <c r="C204" i="13"/>
  <c r="E204" i="13" s="1"/>
  <c r="C203" i="13"/>
  <c r="E203" i="13" s="1"/>
  <c r="C202" i="13"/>
  <c r="E202" i="13" s="1"/>
  <c r="C201" i="13"/>
  <c r="E201" i="13" s="1"/>
  <c r="C200" i="13"/>
  <c r="E200" i="13" s="1"/>
  <c r="C199" i="13"/>
  <c r="E199" i="13" s="1"/>
  <c r="C198" i="13"/>
  <c r="E198" i="13" s="1"/>
  <c r="C197" i="13"/>
  <c r="E197" i="13" s="1"/>
  <c r="C196" i="13"/>
  <c r="E196" i="13" s="1"/>
  <c r="C195" i="13"/>
  <c r="E195" i="13" s="1"/>
  <c r="C194" i="13"/>
  <c r="E194" i="13" s="1"/>
  <c r="C193" i="13"/>
  <c r="E193" i="13" s="1"/>
  <c r="C192" i="13"/>
  <c r="E192" i="13" s="1"/>
  <c r="D184" i="13"/>
  <c r="D185" i="13" s="1"/>
  <c r="C188" i="13" s="1"/>
  <c r="C182" i="13"/>
  <c r="E182" i="13" s="1"/>
  <c r="C181" i="13"/>
  <c r="E181" i="13" s="1"/>
  <c r="C180" i="13"/>
  <c r="E180" i="13" s="1"/>
  <c r="C179" i="13"/>
  <c r="E179" i="13" s="1"/>
  <c r="C178" i="13"/>
  <c r="E178" i="13" s="1"/>
  <c r="C177" i="13"/>
  <c r="E177" i="13" s="1"/>
  <c r="C176" i="13"/>
  <c r="E176" i="13" s="1"/>
  <c r="C175" i="13"/>
  <c r="E175" i="13" s="1"/>
  <c r="C174" i="13"/>
  <c r="E174" i="13" s="1"/>
  <c r="C173" i="13"/>
  <c r="E173" i="13" s="1"/>
  <c r="C172" i="13"/>
  <c r="E172" i="13" s="1"/>
  <c r="C171" i="13"/>
  <c r="E171" i="13" s="1"/>
  <c r="C170" i="13"/>
  <c r="E170" i="13" s="1"/>
  <c r="C169" i="13"/>
  <c r="E169" i="13" s="1"/>
  <c r="C168" i="13"/>
  <c r="E168" i="13" s="1"/>
  <c r="C167" i="13"/>
  <c r="E167" i="13" s="1"/>
  <c r="C166" i="13"/>
  <c r="E166" i="13" s="1"/>
  <c r="C165" i="13"/>
  <c r="E165" i="13" s="1"/>
  <c r="C164" i="13"/>
  <c r="E164" i="13" s="1"/>
  <c r="C163" i="13"/>
  <c r="E163" i="13" s="1"/>
  <c r="D156" i="13"/>
  <c r="C159" i="13" s="1"/>
  <c r="D155" i="13"/>
  <c r="C153" i="13"/>
  <c r="E153" i="13" s="1"/>
  <c r="C152" i="13"/>
  <c r="E152" i="13" s="1"/>
  <c r="C151" i="13"/>
  <c r="E151" i="13" s="1"/>
  <c r="C150" i="13"/>
  <c r="E150" i="13" s="1"/>
  <c r="C149" i="13"/>
  <c r="E149" i="13" s="1"/>
  <c r="C148" i="13"/>
  <c r="E148" i="13" s="1"/>
  <c r="C147" i="13"/>
  <c r="E147" i="13" s="1"/>
  <c r="C146" i="13"/>
  <c r="E146" i="13" s="1"/>
  <c r="C145" i="13"/>
  <c r="E145" i="13" s="1"/>
  <c r="C144" i="13"/>
  <c r="E144" i="13" s="1"/>
  <c r="C143" i="13"/>
  <c r="E143" i="13" s="1"/>
  <c r="C142" i="13"/>
  <c r="E142" i="13" s="1"/>
  <c r="C141" i="13"/>
  <c r="E141" i="13" s="1"/>
  <c r="C140" i="13"/>
  <c r="E140" i="13" s="1"/>
  <c r="C139" i="13"/>
  <c r="E139" i="13" s="1"/>
  <c r="C138" i="13"/>
  <c r="E138" i="13" s="1"/>
  <c r="C137" i="13"/>
  <c r="E137" i="13" s="1"/>
  <c r="C136" i="13"/>
  <c r="E136" i="13" s="1"/>
  <c r="C135" i="13"/>
  <c r="E135" i="13" s="1"/>
  <c r="C134" i="13"/>
  <c r="E134" i="13" s="1"/>
  <c r="D126" i="13"/>
  <c r="D127" i="13" s="1"/>
  <c r="C130" i="13" s="1"/>
  <c r="C124" i="13"/>
  <c r="E124" i="13" s="1"/>
  <c r="C123" i="13"/>
  <c r="E123" i="13" s="1"/>
  <c r="C122" i="13"/>
  <c r="E122" i="13" s="1"/>
  <c r="C121" i="13"/>
  <c r="E121" i="13" s="1"/>
  <c r="C120" i="13"/>
  <c r="E120" i="13" s="1"/>
  <c r="C119" i="13"/>
  <c r="E119" i="13" s="1"/>
  <c r="C118" i="13"/>
  <c r="E118" i="13" s="1"/>
  <c r="C117" i="13"/>
  <c r="E117" i="13" s="1"/>
  <c r="C116" i="13"/>
  <c r="E116" i="13" s="1"/>
  <c r="C115" i="13"/>
  <c r="E115" i="13" s="1"/>
  <c r="C114" i="13"/>
  <c r="E114" i="13" s="1"/>
  <c r="C113" i="13"/>
  <c r="E113" i="13" s="1"/>
  <c r="C112" i="13"/>
  <c r="E112" i="13" s="1"/>
  <c r="C111" i="13"/>
  <c r="E111" i="13" s="1"/>
  <c r="C110" i="13"/>
  <c r="E110" i="13" s="1"/>
  <c r="C109" i="13"/>
  <c r="E109" i="13" s="1"/>
  <c r="C108" i="13"/>
  <c r="E108" i="13" s="1"/>
  <c r="C107" i="13"/>
  <c r="E107" i="13" s="1"/>
  <c r="C106" i="13"/>
  <c r="E106" i="13" s="1"/>
  <c r="C105" i="13"/>
  <c r="E105" i="13" s="1"/>
  <c r="D98" i="13"/>
  <c r="C101" i="13" s="1"/>
  <c r="D97" i="13"/>
  <c r="C95" i="13"/>
  <c r="E95" i="13" s="1"/>
  <c r="C94" i="13"/>
  <c r="E94" i="13" s="1"/>
  <c r="C93" i="13"/>
  <c r="E93" i="13" s="1"/>
  <c r="C92" i="13"/>
  <c r="E92" i="13" s="1"/>
  <c r="C91" i="13"/>
  <c r="E91" i="13" s="1"/>
  <c r="C90" i="13"/>
  <c r="E90" i="13" s="1"/>
  <c r="C89" i="13"/>
  <c r="E89" i="13" s="1"/>
  <c r="C88" i="13"/>
  <c r="E88" i="13" s="1"/>
  <c r="C87" i="13"/>
  <c r="E87" i="13" s="1"/>
  <c r="C86" i="13"/>
  <c r="E86" i="13" s="1"/>
  <c r="C85" i="13"/>
  <c r="E85" i="13" s="1"/>
  <c r="C84" i="13"/>
  <c r="E84" i="13" s="1"/>
  <c r="C83" i="13"/>
  <c r="E83" i="13" s="1"/>
  <c r="C82" i="13"/>
  <c r="E82" i="13" s="1"/>
  <c r="C81" i="13"/>
  <c r="E81" i="13" s="1"/>
  <c r="C80" i="13"/>
  <c r="E80" i="13" s="1"/>
  <c r="C79" i="13"/>
  <c r="E79" i="13" s="1"/>
  <c r="C78" i="13"/>
  <c r="E78" i="13" s="1"/>
  <c r="C77" i="13"/>
  <c r="E77" i="13" s="1"/>
  <c r="C76" i="13"/>
  <c r="E76" i="13" s="1"/>
  <c r="D64" i="13"/>
  <c r="D62" i="13"/>
  <c r="E60" i="13"/>
  <c r="C60" i="13"/>
  <c r="E59" i="13"/>
  <c r="C59" i="13"/>
  <c r="E58" i="13"/>
  <c r="C58" i="13"/>
  <c r="C57" i="13"/>
  <c r="E57" i="13" s="1"/>
  <c r="C56" i="13"/>
  <c r="E56" i="13" s="1"/>
  <c r="C55" i="13"/>
  <c r="E55" i="13" s="1"/>
  <c r="C54" i="13"/>
  <c r="E54" i="13" s="1"/>
  <c r="C53" i="13"/>
  <c r="E53" i="13" s="1"/>
  <c r="E52" i="13"/>
  <c r="C52" i="13"/>
  <c r="E51" i="13"/>
  <c r="C51" i="13"/>
  <c r="E50" i="13"/>
  <c r="C50" i="13"/>
  <c r="C49" i="13"/>
  <c r="E49" i="13" s="1"/>
  <c r="C48" i="13"/>
  <c r="E48" i="13" s="1"/>
  <c r="C47" i="13"/>
  <c r="E47" i="13" s="1"/>
  <c r="C46" i="13"/>
  <c r="E46" i="13" s="1"/>
  <c r="C45" i="13"/>
  <c r="E45" i="13" s="1"/>
  <c r="E44" i="13"/>
  <c r="C44" i="13"/>
  <c r="E43" i="13"/>
  <c r="C43" i="13"/>
  <c r="E42" i="13"/>
  <c r="C42" i="13"/>
  <c r="C41" i="13"/>
  <c r="E41" i="13" s="1"/>
  <c r="D32" i="13"/>
  <c r="D34" i="13" s="1"/>
  <c r="E30" i="13"/>
  <c r="C30" i="13"/>
  <c r="E29" i="13"/>
  <c r="C29" i="13"/>
  <c r="E28" i="13"/>
  <c r="C28" i="13"/>
  <c r="C27" i="13"/>
  <c r="E27" i="13" s="1"/>
  <c r="C26" i="13"/>
  <c r="E26" i="13" s="1"/>
  <c r="C25" i="13"/>
  <c r="E25" i="13" s="1"/>
  <c r="C24" i="13"/>
  <c r="E24" i="13" s="1"/>
  <c r="C23" i="13"/>
  <c r="E23" i="13" s="1"/>
  <c r="M22" i="13"/>
  <c r="E22" i="13"/>
  <c r="C22" i="13"/>
  <c r="E21" i="13"/>
  <c r="C21" i="13"/>
  <c r="N20" i="13"/>
  <c r="J20" i="13"/>
  <c r="M20" i="13" s="1"/>
  <c r="E20" i="13"/>
  <c r="C20" i="13"/>
  <c r="J19" i="13"/>
  <c r="M19" i="13" s="1"/>
  <c r="E19" i="13"/>
  <c r="C19" i="13"/>
  <c r="J18" i="13"/>
  <c r="K18" i="13" s="1"/>
  <c r="E18" i="13"/>
  <c r="C18" i="13"/>
  <c r="J17" i="13"/>
  <c r="I17" i="13"/>
  <c r="C17" i="13"/>
  <c r="E17" i="13" s="1"/>
  <c r="J16" i="13"/>
  <c r="I16" i="13" s="1"/>
  <c r="E16" i="13"/>
  <c r="C16" i="13"/>
  <c r="J15" i="13"/>
  <c r="M15" i="13" s="1"/>
  <c r="E15" i="13"/>
  <c r="C15" i="13"/>
  <c r="J14" i="13"/>
  <c r="I14" i="13" s="1"/>
  <c r="E14" i="13"/>
  <c r="C14" i="13"/>
  <c r="N13" i="13"/>
  <c r="J13" i="13"/>
  <c r="M13" i="13" s="1"/>
  <c r="E13" i="13"/>
  <c r="C13" i="13"/>
  <c r="J12" i="13"/>
  <c r="M12" i="13" s="1"/>
  <c r="E12" i="13"/>
  <c r="C12" i="13"/>
  <c r="J11" i="13"/>
  <c r="K11" i="13" s="1"/>
  <c r="E11" i="13"/>
  <c r="C11" i="13"/>
  <c r="N10" i="13"/>
  <c r="J10" i="13"/>
  <c r="I10" i="13" s="1"/>
  <c r="R14" i="12" a="1"/>
  <c r="R14" i="12" s="1"/>
  <c r="E36" i="12"/>
  <c r="E32" i="16" l="1"/>
  <c r="O11" i="16"/>
  <c r="E62" i="16"/>
  <c r="E244" i="16"/>
  <c r="E245" i="16" s="1"/>
  <c r="O18" i="16"/>
  <c r="R12" i="16"/>
  <c r="U12" i="16" s="1"/>
  <c r="V12" i="16" s="1"/>
  <c r="L13" i="16"/>
  <c r="R19" i="16"/>
  <c r="U19" i="16" s="1"/>
  <c r="V19" i="16" s="1"/>
  <c r="L20" i="16"/>
  <c r="E213" i="16"/>
  <c r="E215" i="16" s="1"/>
  <c r="E216" i="16" s="1"/>
  <c r="E445" i="16"/>
  <c r="E447" i="16" s="1"/>
  <c r="E448" i="16" s="1"/>
  <c r="O10" i="16"/>
  <c r="E184" i="16"/>
  <c r="E186" i="16" s="1"/>
  <c r="E187" i="16" s="1"/>
  <c r="E416" i="16"/>
  <c r="E418" i="16" s="1"/>
  <c r="E419" i="16" s="1"/>
  <c r="K16" i="16"/>
  <c r="P10" i="16"/>
  <c r="Q10" i="16" s="1"/>
  <c r="W22" i="16" s="1"/>
  <c r="R11" i="16"/>
  <c r="U11" i="16" s="1"/>
  <c r="V11" i="16" s="1"/>
  <c r="L12" i="16"/>
  <c r="K17" i="16"/>
  <c r="R18" i="16"/>
  <c r="U18" i="16" s="1"/>
  <c r="V18" i="16" s="1"/>
  <c r="L19" i="16"/>
  <c r="E155" i="16"/>
  <c r="E157" i="16" s="1"/>
  <c r="E158" i="16" s="1"/>
  <c r="E387" i="16"/>
  <c r="E389" i="16" s="1"/>
  <c r="E390" i="16" s="1"/>
  <c r="W23" i="16"/>
  <c r="C65" i="16" s="1"/>
  <c r="O13" i="16"/>
  <c r="O20" i="16"/>
  <c r="E126" i="16"/>
  <c r="E128" i="16" s="1"/>
  <c r="E129" i="16" s="1"/>
  <c r="E358" i="16"/>
  <c r="E360" i="16" s="1"/>
  <c r="E361" i="16" s="1"/>
  <c r="M16" i="16"/>
  <c r="M21" i="16" s="1"/>
  <c r="R10" i="16"/>
  <c r="U10" i="16" s="1"/>
  <c r="V10" i="16" s="1"/>
  <c r="Q16" i="16"/>
  <c r="M17" i="16"/>
  <c r="E97" i="16"/>
  <c r="E99" i="16" s="1"/>
  <c r="E100" i="16" s="1"/>
  <c r="E329" i="16"/>
  <c r="E331" i="16" s="1"/>
  <c r="E332" i="16" s="1"/>
  <c r="E300" i="16"/>
  <c r="E302" i="16" s="1"/>
  <c r="E303" i="16" s="1"/>
  <c r="E271" i="16"/>
  <c r="E273" i="16" s="1"/>
  <c r="E274" i="16" s="1"/>
  <c r="Q16" i="15"/>
  <c r="R16" i="15" s="1"/>
  <c r="N21" i="15"/>
  <c r="O10" i="15"/>
  <c r="L17" i="15"/>
  <c r="E300" i="15"/>
  <c r="E302" i="15" s="1"/>
  <c r="E303" i="15" s="1"/>
  <c r="E32" i="15"/>
  <c r="E184" i="15"/>
  <c r="E186" i="15" s="1"/>
  <c r="E187" i="15" s="1"/>
  <c r="E155" i="15"/>
  <c r="E157" i="15" s="1"/>
  <c r="E158" i="15" s="1"/>
  <c r="R10" i="15"/>
  <c r="U10" i="15" s="1"/>
  <c r="V10" i="15" s="1"/>
  <c r="L11" i="15"/>
  <c r="M17" i="15"/>
  <c r="L18" i="15"/>
  <c r="E97" i="15"/>
  <c r="E99" i="15" s="1"/>
  <c r="E100" i="15" s="1"/>
  <c r="W23" i="15"/>
  <c r="C65" i="15" s="1"/>
  <c r="Q17" i="15"/>
  <c r="R17" i="15" s="1"/>
  <c r="O19" i="15"/>
  <c r="M16" i="15"/>
  <c r="M21" i="15" s="1"/>
  <c r="O12" i="15"/>
  <c r="L10" i="15"/>
  <c r="R13" i="15"/>
  <c r="U13" i="15" s="1"/>
  <c r="V13" i="15" s="1"/>
  <c r="R20" i="15"/>
  <c r="U20" i="15" s="1"/>
  <c r="V20" i="15" s="1"/>
  <c r="E213" i="15"/>
  <c r="E215" i="15" s="1"/>
  <c r="E216" i="15" s="1"/>
  <c r="O11" i="15"/>
  <c r="O18" i="15"/>
  <c r="E445" i="15"/>
  <c r="E447" i="15" s="1"/>
  <c r="E448" i="15" s="1"/>
  <c r="W22" i="15"/>
  <c r="E126" i="15"/>
  <c r="E128" i="15" s="1"/>
  <c r="E129" i="15" s="1"/>
  <c r="R12" i="15"/>
  <c r="U12" i="15" s="1"/>
  <c r="V12" i="15" s="1"/>
  <c r="R19" i="15"/>
  <c r="U19" i="15" s="1"/>
  <c r="V19" i="15" s="1"/>
  <c r="E62" i="15"/>
  <c r="E329" i="15"/>
  <c r="E331" i="15" s="1"/>
  <c r="E332" i="15" s="1"/>
  <c r="E416" i="15"/>
  <c r="E418" i="15" s="1"/>
  <c r="E419" i="15" s="1"/>
  <c r="E242" i="15"/>
  <c r="E244" i="15" s="1"/>
  <c r="E245" i="15" s="1"/>
  <c r="E358" i="15"/>
  <c r="E360" i="15" s="1"/>
  <c r="E361" i="15" s="1"/>
  <c r="E387" i="15"/>
  <c r="E389" i="15" s="1"/>
  <c r="E390" i="15" s="1"/>
  <c r="E64" i="14"/>
  <c r="E63" i="14"/>
  <c r="E66" i="14"/>
  <c r="E213" i="14"/>
  <c r="E215" i="14" s="1"/>
  <c r="E216" i="14" s="1"/>
  <c r="E34" i="14"/>
  <c r="E33" i="14"/>
  <c r="K15" i="14"/>
  <c r="L15" i="14" s="1"/>
  <c r="L13" i="14"/>
  <c r="O13" i="14"/>
  <c r="E97" i="14"/>
  <c r="E99" i="14" s="1"/>
  <c r="E100" i="14" s="1"/>
  <c r="E329" i="14"/>
  <c r="E331" i="14" s="1"/>
  <c r="E332" i="14" s="1"/>
  <c r="L20" i="14"/>
  <c r="O20" i="14"/>
  <c r="K14" i="14"/>
  <c r="L14" i="14" s="1"/>
  <c r="E271" i="14"/>
  <c r="E273" i="14" s="1"/>
  <c r="E274" i="14" s="1"/>
  <c r="M16" i="14"/>
  <c r="L17" i="14"/>
  <c r="K18" i="14"/>
  <c r="M19" i="14"/>
  <c r="E358" i="14"/>
  <c r="E360" i="14" s="1"/>
  <c r="E361" i="14" s="1"/>
  <c r="L16" i="14"/>
  <c r="L19" i="14"/>
  <c r="K11" i="14"/>
  <c r="K21" i="14" s="1"/>
  <c r="M12" i="14"/>
  <c r="N12" i="14"/>
  <c r="N21" i="14" s="1"/>
  <c r="M17" i="14"/>
  <c r="N19" i="14"/>
  <c r="O19" i="14" s="1"/>
  <c r="E184" i="14"/>
  <c r="E186" i="14" s="1"/>
  <c r="E187" i="14" s="1"/>
  <c r="M11" i="14"/>
  <c r="I13" i="14"/>
  <c r="I15" i="14"/>
  <c r="M18" i="14"/>
  <c r="P18" i="14" s="1"/>
  <c r="Q18" i="14" s="1"/>
  <c r="I20" i="14"/>
  <c r="E445" i="14"/>
  <c r="E447" i="14" s="1"/>
  <c r="E448" i="14" s="1"/>
  <c r="L12" i="14"/>
  <c r="E300" i="14"/>
  <c r="E302" i="14" s="1"/>
  <c r="E303" i="14" s="1"/>
  <c r="E416" i="14"/>
  <c r="E418" i="14" s="1"/>
  <c r="E419" i="14" s="1"/>
  <c r="E126" i="14"/>
  <c r="E128" i="14" s="1"/>
  <c r="E129" i="14" s="1"/>
  <c r="E242" i="14"/>
  <c r="E244" i="14" s="1"/>
  <c r="E245" i="14" s="1"/>
  <c r="L11" i="13"/>
  <c r="E155" i="13"/>
  <c r="E157" i="13" s="1"/>
  <c r="E158" i="13" s="1"/>
  <c r="E387" i="13"/>
  <c r="E389" i="13" s="1"/>
  <c r="E390" i="13" s="1"/>
  <c r="L18" i="13"/>
  <c r="E184" i="13"/>
  <c r="E186" i="13" s="1"/>
  <c r="E187" i="13" s="1"/>
  <c r="E271" i="13"/>
  <c r="E273" i="13" s="1"/>
  <c r="E274" i="13" s="1"/>
  <c r="E62" i="13"/>
  <c r="K10" i="13"/>
  <c r="M11" i="13"/>
  <c r="I13" i="13"/>
  <c r="K14" i="13"/>
  <c r="L14" i="13" s="1"/>
  <c r="I15" i="13"/>
  <c r="M18" i="13"/>
  <c r="I20" i="13"/>
  <c r="E97" i="13"/>
  <c r="E99" i="13" s="1"/>
  <c r="E100" i="13" s="1"/>
  <c r="N11" i="13"/>
  <c r="O11" i="13" s="1"/>
  <c r="N12" i="13"/>
  <c r="N19" i="13"/>
  <c r="N18" i="13"/>
  <c r="O18" i="13" s="1"/>
  <c r="M10" i="13"/>
  <c r="P19" i="13" s="1"/>
  <c r="Q19" i="13" s="1"/>
  <c r="I12" i="13"/>
  <c r="K13" i="13"/>
  <c r="M14" i="13"/>
  <c r="K15" i="13"/>
  <c r="L15" i="13" s="1"/>
  <c r="I19" i="13"/>
  <c r="K20" i="13"/>
  <c r="E213" i="13"/>
  <c r="E215" i="13" s="1"/>
  <c r="E216" i="13" s="1"/>
  <c r="E32" i="13"/>
  <c r="E126" i="13"/>
  <c r="E128" i="13" s="1"/>
  <c r="E129" i="13" s="1"/>
  <c r="I11" i="13"/>
  <c r="K12" i="13"/>
  <c r="I18" i="13"/>
  <c r="K19" i="13"/>
  <c r="E329" i="13"/>
  <c r="E331" i="13" s="1"/>
  <c r="E332" i="13" s="1"/>
  <c r="E242" i="13"/>
  <c r="E244" i="13" s="1"/>
  <c r="E245" i="13" s="1"/>
  <c r="E445" i="13"/>
  <c r="E447" i="13" s="1"/>
  <c r="E448" i="13" s="1"/>
  <c r="E358" i="13"/>
  <c r="E360" i="13" s="1"/>
  <c r="E361" i="13" s="1"/>
  <c r="D445" i="12"/>
  <c r="D446" i="12" s="1"/>
  <c r="C449" i="12" s="1"/>
  <c r="C443" i="12"/>
  <c r="E443" i="12" s="1"/>
  <c r="C442" i="12"/>
  <c r="E442" i="12" s="1"/>
  <c r="C441" i="12"/>
  <c r="E441" i="12" s="1"/>
  <c r="C440" i="12"/>
  <c r="E440" i="12" s="1"/>
  <c r="C439" i="12"/>
  <c r="E439" i="12" s="1"/>
  <c r="C438" i="12"/>
  <c r="E438" i="12" s="1"/>
  <c r="C437" i="12"/>
  <c r="E437" i="12" s="1"/>
  <c r="C436" i="12"/>
  <c r="E436" i="12" s="1"/>
  <c r="C435" i="12"/>
  <c r="E435" i="12" s="1"/>
  <c r="C434" i="12"/>
  <c r="E434" i="12" s="1"/>
  <c r="C433" i="12"/>
  <c r="E433" i="12" s="1"/>
  <c r="C432" i="12"/>
  <c r="E432" i="12" s="1"/>
  <c r="C431" i="12"/>
  <c r="E431" i="12" s="1"/>
  <c r="C430" i="12"/>
  <c r="E430" i="12" s="1"/>
  <c r="C429" i="12"/>
  <c r="E429" i="12" s="1"/>
  <c r="C428" i="12"/>
  <c r="E428" i="12" s="1"/>
  <c r="C427" i="12"/>
  <c r="E427" i="12" s="1"/>
  <c r="C426" i="12"/>
  <c r="E426" i="12" s="1"/>
  <c r="C425" i="12"/>
  <c r="E425" i="12" s="1"/>
  <c r="C424" i="12"/>
  <c r="E424" i="12" s="1"/>
  <c r="D416" i="12"/>
  <c r="D417" i="12" s="1"/>
  <c r="C420" i="12" s="1"/>
  <c r="C414" i="12"/>
  <c r="E414" i="12" s="1"/>
  <c r="C413" i="12"/>
  <c r="E413" i="12" s="1"/>
  <c r="C412" i="12"/>
  <c r="E412" i="12" s="1"/>
  <c r="C411" i="12"/>
  <c r="E411" i="12" s="1"/>
  <c r="C410" i="12"/>
  <c r="E410" i="12" s="1"/>
  <c r="C409" i="12"/>
  <c r="E409" i="12" s="1"/>
  <c r="C408" i="12"/>
  <c r="E408" i="12" s="1"/>
  <c r="C407" i="12"/>
  <c r="E407" i="12" s="1"/>
  <c r="C406" i="12"/>
  <c r="E406" i="12" s="1"/>
  <c r="C405" i="12"/>
  <c r="E405" i="12" s="1"/>
  <c r="C404" i="12"/>
  <c r="E404" i="12" s="1"/>
  <c r="C403" i="12"/>
  <c r="E403" i="12" s="1"/>
  <c r="C402" i="12"/>
  <c r="E402" i="12" s="1"/>
  <c r="C401" i="12"/>
  <c r="E401" i="12" s="1"/>
  <c r="C400" i="12"/>
  <c r="E400" i="12" s="1"/>
  <c r="C399" i="12"/>
  <c r="E399" i="12" s="1"/>
  <c r="C398" i="12"/>
  <c r="E398" i="12" s="1"/>
  <c r="C397" i="12"/>
  <c r="E397" i="12" s="1"/>
  <c r="C396" i="12"/>
  <c r="E396" i="12" s="1"/>
  <c r="C395" i="12"/>
  <c r="E395" i="12" s="1"/>
  <c r="D387" i="12"/>
  <c r="D388" i="12" s="1"/>
  <c r="C391" i="12" s="1"/>
  <c r="C385" i="12"/>
  <c r="E385" i="12" s="1"/>
  <c r="C384" i="12"/>
  <c r="E384" i="12" s="1"/>
  <c r="C383" i="12"/>
  <c r="E383" i="12" s="1"/>
  <c r="C382" i="12"/>
  <c r="E382" i="12" s="1"/>
  <c r="C381" i="12"/>
  <c r="E381" i="12" s="1"/>
  <c r="C380" i="12"/>
  <c r="E380" i="12" s="1"/>
  <c r="C379" i="12"/>
  <c r="E379" i="12" s="1"/>
  <c r="C378" i="12"/>
  <c r="E378" i="12" s="1"/>
  <c r="C377" i="12"/>
  <c r="E377" i="12" s="1"/>
  <c r="C376" i="12"/>
  <c r="E376" i="12" s="1"/>
  <c r="C375" i="12"/>
  <c r="E375" i="12" s="1"/>
  <c r="C374" i="12"/>
  <c r="E374" i="12" s="1"/>
  <c r="C373" i="12"/>
  <c r="E373" i="12" s="1"/>
  <c r="C372" i="12"/>
  <c r="E372" i="12" s="1"/>
  <c r="C371" i="12"/>
  <c r="E371" i="12" s="1"/>
  <c r="C370" i="12"/>
  <c r="E370" i="12" s="1"/>
  <c r="C369" i="12"/>
  <c r="E369" i="12" s="1"/>
  <c r="C368" i="12"/>
  <c r="E368" i="12" s="1"/>
  <c r="C367" i="12"/>
  <c r="E367" i="12" s="1"/>
  <c r="C366" i="12"/>
  <c r="E366" i="12" s="1"/>
  <c r="D358" i="12"/>
  <c r="D359" i="12" s="1"/>
  <c r="C362" i="12" s="1"/>
  <c r="C356" i="12"/>
  <c r="E356" i="12" s="1"/>
  <c r="C355" i="12"/>
  <c r="E355" i="12" s="1"/>
  <c r="C354" i="12"/>
  <c r="E354" i="12" s="1"/>
  <c r="C353" i="12"/>
  <c r="E353" i="12" s="1"/>
  <c r="C352" i="12"/>
  <c r="E352" i="12" s="1"/>
  <c r="C351" i="12"/>
  <c r="E351" i="12" s="1"/>
  <c r="C350" i="12"/>
  <c r="E350" i="12" s="1"/>
  <c r="C349" i="12"/>
  <c r="E349" i="12" s="1"/>
  <c r="C348" i="12"/>
  <c r="E348" i="12" s="1"/>
  <c r="C347" i="12"/>
  <c r="E347" i="12" s="1"/>
  <c r="C346" i="12"/>
  <c r="E346" i="12" s="1"/>
  <c r="C345" i="12"/>
  <c r="E345" i="12" s="1"/>
  <c r="C344" i="12"/>
  <c r="E344" i="12" s="1"/>
  <c r="C343" i="12"/>
  <c r="E343" i="12" s="1"/>
  <c r="C342" i="12"/>
  <c r="E342" i="12" s="1"/>
  <c r="C341" i="12"/>
  <c r="E341" i="12" s="1"/>
  <c r="C340" i="12"/>
  <c r="E340" i="12" s="1"/>
  <c r="C339" i="12"/>
  <c r="E339" i="12" s="1"/>
  <c r="C338" i="12"/>
  <c r="E338" i="12" s="1"/>
  <c r="C337" i="12"/>
  <c r="E337" i="12" s="1"/>
  <c r="D329" i="12"/>
  <c r="D330" i="12" s="1"/>
  <c r="C333" i="12" s="1"/>
  <c r="C327" i="12"/>
  <c r="E327" i="12" s="1"/>
  <c r="C326" i="12"/>
  <c r="E326" i="12" s="1"/>
  <c r="C325" i="12"/>
  <c r="E325" i="12" s="1"/>
  <c r="C324" i="12"/>
  <c r="E324" i="12" s="1"/>
  <c r="C323" i="12"/>
  <c r="E323" i="12" s="1"/>
  <c r="C322" i="12"/>
  <c r="E322" i="12" s="1"/>
  <c r="C321" i="12"/>
  <c r="E321" i="12" s="1"/>
  <c r="C320" i="12"/>
  <c r="E320" i="12" s="1"/>
  <c r="C319" i="12"/>
  <c r="E319" i="12" s="1"/>
  <c r="C318" i="12"/>
  <c r="E318" i="12" s="1"/>
  <c r="C317" i="12"/>
  <c r="E317" i="12" s="1"/>
  <c r="C316" i="12"/>
  <c r="E316" i="12" s="1"/>
  <c r="C315" i="12"/>
  <c r="E315" i="12" s="1"/>
  <c r="C314" i="12"/>
  <c r="E314" i="12" s="1"/>
  <c r="C313" i="12"/>
  <c r="E313" i="12" s="1"/>
  <c r="C312" i="12"/>
  <c r="E312" i="12" s="1"/>
  <c r="C311" i="12"/>
  <c r="E311" i="12" s="1"/>
  <c r="C310" i="12"/>
  <c r="E310" i="12" s="1"/>
  <c r="C309" i="12"/>
  <c r="E309" i="12" s="1"/>
  <c r="C308" i="12"/>
  <c r="E308" i="12" s="1"/>
  <c r="D301" i="12"/>
  <c r="C304" i="12" s="1"/>
  <c r="D300" i="12"/>
  <c r="C298" i="12"/>
  <c r="E298" i="12" s="1"/>
  <c r="C297" i="12"/>
  <c r="E297" i="12" s="1"/>
  <c r="C296" i="12"/>
  <c r="E296" i="12" s="1"/>
  <c r="C295" i="12"/>
  <c r="E295" i="12" s="1"/>
  <c r="C294" i="12"/>
  <c r="E294" i="12" s="1"/>
  <c r="C293" i="12"/>
  <c r="E293" i="12" s="1"/>
  <c r="C292" i="12"/>
  <c r="E292" i="12" s="1"/>
  <c r="C291" i="12"/>
  <c r="E291" i="12" s="1"/>
  <c r="C290" i="12"/>
  <c r="E290" i="12" s="1"/>
  <c r="C289" i="12"/>
  <c r="E289" i="12" s="1"/>
  <c r="C288" i="12"/>
  <c r="E288" i="12" s="1"/>
  <c r="C287" i="12"/>
  <c r="E287" i="12" s="1"/>
  <c r="C286" i="12"/>
  <c r="E286" i="12" s="1"/>
  <c r="C285" i="12"/>
  <c r="E285" i="12" s="1"/>
  <c r="C284" i="12"/>
  <c r="E284" i="12" s="1"/>
  <c r="C283" i="12"/>
  <c r="E283" i="12" s="1"/>
  <c r="C282" i="12"/>
  <c r="E282" i="12" s="1"/>
  <c r="C281" i="12"/>
  <c r="E281" i="12" s="1"/>
  <c r="C280" i="12"/>
  <c r="E280" i="12" s="1"/>
  <c r="C279" i="12"/>
  <c r="E279" i="12" s="1"/>
  <c r="D271" i="12"/>
  <c r="D272" i="12" s="1"/>
  <c r="C275" i="12" s="1"/>
  <c r="C269" i="12"/>
  <c r="E269" i="12" s="1"/>
  <c r="C268" i="12"/>
  <c r="E268" i="12" s="1"/>
  <c r="C267" i="12"/>
  <c r="E267" i="12" s="1"/>
  <c r="C266" i="12"/>
  <c r="E266" i="12" s="1"/>
  <c r="C265" i="12"/>
  <c r="E265" i="12" s="1"/>
  <c r="C264" i="12"/>
  <c r="E264" i="12" s="1"/>
  <c r="C263" i="12"/>
  <c r="E263" i="12" s="1"/>
  <c r="C262" i="12"/>
  <c r="E262" i="12" s="1"/>
  <c r="C261" i="12"/>
  <c r="E261" i="12" s="1"/>
  <c r="C260" i="12"/>
  <c r="E260" i="12" s="1"/>
  <c r="C259" i="12"/>
  <c r="E259" i="12" s="1"/>
  <c r="C258" i="12"/>
  <c r="E258" i="12" s="1"/>
  <c r="C257" i="12"/>
  <c r="E257" i="12" s="1"/>
  <c r="C256" i="12"/>
  <c r="E256" i="12" s="1"/>
  <c r="C255" i="12"/>
  <c r="E255" i="12" s="1"/>
  <c r="C254" i="12"/>
  <c r="E254" i="12" s="1"/>
  <c r="C253" i="12"/>
  <c r="E253" i="12" s="1"/>
  <c r="C252" i="12"/>
  <c r="E252" i="12" s="1"/>
  <c r="C251" i="12"/>
  <c r="E251" i="12" s="1"/>
  <c r="C250" i="12"/>
  <c r="E250" i="12" s="1"/>
  <c r="D242" i="12"/>
  <c r="D243" i="12" s="1"/>
  <c r="C246" i="12" s="1"/>
  <c r="C240" i="12"/>
  <c r="E240" i="12" s="1"/>
  <c r="C239" i="12"/>
  <c r="E239" i="12" s="1"/>
  <c r="C238" i="12"/>
  <c r="E238" i="12" s="1"/>
  <c r="C237" i="12"/>
  <c r="E237" i="12" s="1"/>
  <c r="C236" i="12"/>
  <c r="E236" i="12" s="1"/>
  <c r="C235" i="12"/>
  <c r="E235" i="12" s="1"/>
  <c r="C234" i="12"/>
  <c r="E234" i="12" s="1"/>
  <c r="C233" i="12"/>
  <c r="E233" i="12" s="1"/>
  <c r="C232" i="12"/>
  <c r="E232" i="12" s="1"/>
  <c r="C231" i="12"/>
  <c r="E231" i="12" s="1"/>
  <c r="C230" i="12"/>
  <c r="E230" i="12" s="1"/>
  <c r="C229" i="12"/>
  <c r="E229" i="12" s="1"/>
  <c r="C228" i="12"/>
  <c r="E228" i="12" s="1"/>
  <c r="C227" i="12"/>
  <c r="E227" i="12" s="1"/>
  <c r="C226" i="12"/>
  <c r="E226" i="12" s="1"/>
  <c r="C225" i="12"/>
  <c r="E225" i="12" s="1"/>
  <c r="C224" i="12"/>
  <c r="E224" i="12" s="1"/>
  <c r="C223" i="12"/>
  <c r="E223" i="12" s="1"/>
  <c r="C222" i="12"/>
  <c r="E222" i="12" s="1"/>
  <c r="C221" i="12"/>
  <c r="E221" i="12" s="1"/>
  <c r="D213" i="12"/>
  <c r="D214" i="12" s="1"/>
  <c r="C217" i="12" s="1"/>
  <c r="C211" i="12"/>
  <c r="E211" i="12" s="1"/>
  <c r="C210" i="12"/>
  <c r="E210" i="12" s="1"/>
  <c r="C209" i="12"/>
  <c r="E209" i="12" s="1"/>
  <c r="C208" i="12"/>
  <c r="E208" i="12" s="1"/>
  <c r="C207" i="12"/>
  <c r="E207" i="12" s="1"/>
  <c r="C206" i="12"/>
  <c r="E206" i="12" s="1"/>
  <c r="C205" i="12"/>
  <c r="E205" i="12" s="1"/>
  <c r="C204" i="12"/>
  <c r="E204" i="12" s="1"/>
  <c r="C203" i="12"/>
  <c r="E203" i="12" s="1"/>
  <c r="C202" i="12"/>
  <c r="E202" i="12" s="1"/>
  <c r="C201" i="12"/>
  <c r="E201" i="12" s="1"/>
  <c r="C200" i="12"/>
  <c r="E200" i="12" s="1"/>
  <c r="C199" i="12"/>
  <c r="E199" i="12" s="1"/>
  <c r="C198" i="12"/>
  <c r="E198" i="12" s="1"/>
  <c r="C197" i="12"/>
  <c r="E197" i="12" s="1"/>
  <c r="C196" i="12"/>
  <c r="E196" i="12" s="1"/>
  <c r="C195" i="12"/>
  <c r="E195" i="12" s="1"/>
  <c r="C194" i="12"/>
  <c r="E194" i="12" s="1"/>
  <c r="C193" i="12"/>
  <c r="E193" i="12" s="1"/>
  <c r="C192" i="12"/>
  <c r="E192" i="12" s="1"/>
  <c r="D184" i="12"/>
  <c r="D185" i="12" s="1"/>
  <c r="C188" i="12" s="1"/>
  <c r="C182" i="12"/>
  <c r="E182" i="12" s="1"/>
  <c r="C181" i="12"/>
  <c r="E181" i="12" s="1"/>
  <c r="C180" i="12"/>
  <c r="E180" i="12" s="1"/>
  <c r="C179" i="12"/>
  <c r="E179" i="12" s="1"/>
  <c r="C178" i="12"/>
  <c r="E178" i="12" s="1"/>
  <c r="C177" i="12"/>
  <c r="E177" i="12" s="1"/>
  <c r="C176" i="12"/>
  <c r="E176" i="12" s="1"/>
  <c r="C175" i="12"/>
  <c r="E175" i="12" s="1"/>
  <c r="C174" i="12"/>
  <c r="E174" i="12" s="1"/>
  <c r="C173" i="12"/>
  <c r="E173" i="12" s="1"/>
  <c r="C172" i="12"/>
  <c r="E172" i="12" s="1"/>
  <c r="C171" i="12"/>
  <c r="E171" i="12" s="1"/>
  <c r="C170" i="12"/>
  <c r="E170" i="12" s="1"/>
  <c r="C169" i="12"/>
  <c r="E169" i="12" s="1"/>
  <c r="C168" i="12"/>
  <c r="E168" i="12" s="1"/>
  <c r="C167" i="12"/>
  <c r="E167" i="12" s="1"/>
  <c r="C166" i="12"/>
  <c r="E166" i="12" s="1"/>
  <c r="C165" i="12"/>
  <c r="E165" i="12" s="1"/>
  <c r="C164" i="12"/>
  <c r="E164" i="12" s="1"/>
  <c r="C163" i="12"/>
  <c r="E163" i="12" s="1"/>
  <c r="D155" i="12"/>
  <c r="D156" i="12" s="1"/>
  <c r="C159" i="12" s="1"/>
  <c r="C153" i="12"/>
  <c r="E153" i="12" s="1"/>
  <c r="C152" i="12"/>
  <c r="E152" i="12" s="1"/>
  <c r="C151" i="12"/>
  <c r="E151" i="12" s="1"/>
  <c r="C150" i="12"/>
  <c r="E150" i="12" s="1"/>
  <c r="C149" i="12"/>
  <c r="E149" i="12" s="1"/>
  <c r="C148" i="12"/>
  <c r="E148" i="12" s="1"/>
  <c r="C147" i="12"/>
  <c r="E147" i="12" s="1"/>
  <c r="C146" i="12"/>
  <c r="E146" i="12" s="1"/>
  <c r="C145" i="12"/>
  <c r="E145" i="12" s="1"/>
  <c r="C144" i="12"/>
  <c r="E144" i="12" s="1"/>
  <c r="C143" i="12"/>
  <c r="E143" i="12" s="1"/>
  <c r="C142" i="12"/>
  <c r="E142" i="12" s="1"/>
  <c r="C141" i="12"/>
  <c r="E141" i="12" s="1"/>
  <c r="C140" i="12"/>
  <c r="E140" i="12" s="1"/>
  <c r="C139" i="12"/>
  <c r="E139" i="12" s="1"/>
  <c r="C138" i="12"/>
  <c r="E138" i="12" s="1"/>
  <c r="C137" i="12"/>
  <c r="E137" i="12" s="1"/>
  <c r="C136" i="12"/>
  <c r="E136" i="12" s="1"/>
  <c r="C135" i="12"/>
  <c r="E135" i="12" s="1"/>
  <c r="C134" i="12"/>
  <c r="E134" i="12" s="1"/>
  <c r="D126" i="12"/>
  <c r="D127" i="12" s="1"/>
  <c r="C130" i="12" s="1"/>
  <c r="C124" i="12"/>
  <c r="E124" i="12" s="1"/>
  <c r="C123" i="12"/>
  <c r="E123" i="12" s="1"/>
  <c r="C122" i="12"/>
  <c r="E122" i="12" s="1"/>
  <c r="C121" i="12"/>
  <c r="E121" i="12" s="1"/>
  <c r="C120" i="12"/>
  <c r="E120" i="12" s="1"/>
  <c r="C119" i="12"/>
  <c r="E119" i="12" s="1"/>
  <c r="C118" i="12"/>
  <c r="E118" i="12" s="1"/>
  <c r="C117" i="12"/>
  <c r="E117" i="12" s="1"/>
  <c r="C116" i="12"/>
  <c r="E116" i="12" s="1"/>
  <c r="C115" i="12"/>
  <c r="E115" i="12" s="1"/>
  <c r="C114" i="12"/>
  <c r="E114" i="12" s="1"/>
  <c r="C113" i="12"/>
  <c r="E113" i="12" s="1"/>
  <c r="C112" i="12"/>
  <c r="E112" i="12" s="1"/>
  <c r="C111" i="12"/>
  <c r="E111" i="12" s="1"/>
  <c r="C110" i="12"/>
  <c r="E110" i="12" s="1"/>
  <c r="C109" i="12"/>
  <c r="E109" i="12" s="1"/>
  <c r="C108" i="12"/>
  <c r="E108" i="12" s="1"/>
  <c r="C107" i="12"/>
  <c r="E107" i="12" s="1"/>
  <c r="C106" i="12"/>
  <c r="E106" i="12" s="1"/>
  <c r="C105" i="12"/>
  <c r="E105" i="12" s="1"/>
  <c r="D97" i="12"/>
  <c r="D98" i="12" s="1"/>
  <c r="C101" i="12" s="1"/>
  <c r="C95" i="12"/>
  <c r="E95" i="12" s="1"/>
  <c r="C94" i="12"/>
  <c r="E94" i="12" s="1"/>
  <c r="C93" i="12"/>
  <c r="E93" i="12" s="1"/>
  <c r="C92" i="12"/>
  <c r="E92" i="12" s="1"/>
  <c r="C91" i="12"/>
  <c r="E91" i="12" s="1"/>
  <c r="C90" i="12"/>
  <c r="E90" i="12" s="1"/>
  <c r="C89" i="12"/>
  <c r="E89" i="12" s="1"/>
  <c r="C88" i="12"/>
  <c r="E88" i="12" s="1"/>
  <c r="C87" i="12"/>
  <c r="E87" i="12" s="1"/>
  <c r="C86" i="12"/>
  <c r="E86" i="12" s="1"/>
  <c r="C85" i="12"/>
  <c r="E85" i="12" s="1"/>
  <c r="C84" i="12"/>
  <c r="E84" i="12" s="1"/>
  <c r="C83" i="12"/>
  <c r="E83" i="12" s="1"/>
  <c r="C82" i="12"/>
  <c r="E82" i="12" s="1"/>
  <c r="C81" i="12"/>
  <c r="E81" i="12" s="1"/>
  <c r="C80" i="12"/>
  <c r="E80" i="12" s="1"/>
  <c r="C79" i="12"/>
  <c r="E79" i="12" s="1"/>
  <c r="C78" i="12"/>
  <c r="E78" i="12" s="1"/>
  <c r="C77" i="12"/>
  <c r="E77" i="12" s="1"/>
  <c r="C76" i="12"/>
  <c r="E76" i="12" s="1"/>
  <c r="D62" i="12"/>
  <c r="D64" i="12" s="1"/>
  <c r="C60" i="12"/>
  <c r="E60" i="12" s="1"/>
  <c r="C59" i="12"/>
  <c r="E59" i="12" s="1"/>
  <c r="C58" i="12"/>
  <c r="E58" i="12" s="1"/>
  <c r="C57" i="12"/>
  <c r="E57" i="12" s="1"/>
  <c r="C56" i="12"/>
  <c r="E56" i="12" s="1"/>
  <c r="C55" i="12"/>
  <c r="E55" i="12" s="1"/>
  <c r="C54" i="12"/>
  <c r="E54" i="12" s="1"/>
  <c r="C53" i="12"/>
  <c r="E53" i="12" s="1"/>
  <c r="C52" i="12"/>
  <c r="E52" i="12" s="1"/>
  <c r="C51" i="12"/>
  <c r="E51" i="12" s="1"/>
  <c r="C50" i="12"/>
  <c r="E50" i="12" s="1"/>
  <c r="C49" i="12"/>
  <c r="E49" i="12" s="1"/>
  <c r="C48" i="12"/>
  <c r="E48" i="12" s="1"/>
  <c r="C47" i="12"/>
  <c r="E47" i="12" s="1"/>
  <c r="C46" i="12"/>
  <c r="E46" i="12" s="1"/>
  <c r="C45" i="12"/>
  <c r="E45" i="12" s="1"/>
  <c r="C44" i="12"/>
  <c r="E44" i="12" s="1"/>
  <c r="C43" i="12"/>
  <c r="E43" i="12" s="1"/>
  <c r="C42" i="12"/>
  <c r="E42" i="12" s="1"/>
  <c r="C41" i="12"/>
  <c r="E41" i="12" s="1"/>
  <c r="D32" i="12"/>
  <c r="D34" i="12" s="1"/>
  <c r="C30" i="12"/>
  <c r="E30" i="12" s="1"/>
  <c r="C29" i="12"/>
  <c r="E29" i="12" s="1"/>
  <c r="C28" i="12"/>
  <c r="E28" i="12" s="1"/>
  <c r="C27" i="12"/>
  <c r="E27" i="12" s="1"/>
  <c r="C26" i="12"/>
  <c r="E26" i="12" s="1"/>
  <c r="C25" i="12"/>
  <c r="E25" i="12" s="1"/>
  <c r="C24" i="12"/>
  <c r="E24" i="12" s="1"/>
  <c r="C23" i="12"/>
  <c r="E23" i="12" s="1"/>
  <c r="M22" i="12"/>
  <c r="C22" i="12"/>
  <c r="E22" i="12" s="1"/>
  <c r="C21" i="12"/>
  <c r="E21" i="12" s="1"/>
  <c r="J20" i="12"/>
  <c r="N20" i="12" s="1"/>
  <c r="C20" i="12"/>
  <c r="E20" i="12" s="1"/>
  <c r="J19" i="12"/>
  <c r="N19" i="12" s="1"/>
  <c r="C19" i="12"/>
  <c r="E19" i="12" s="1"/>
  <c r="J18" i="12"/>
  <c r="N18" i="12" s="1"/>
  <c r="I18" i="12"/>
  <c r="C18" i="12"/>
  <c r="E18" i="12" s="1"/>
  <c r="J17" i="12"/>
  <c r="I17" i="12" s="1"/>
  <c r="C17" i="12"/>
  <c r="E17" i="12" s="1"/>
  <c r="J16" i="12"/>
  <c r="I16" i="12" s="1"/>
  <c r="C16" i="12"/>
  <c r="E16" i="12" s="1"/>
  <c r="J15" i="12"/>
  <c r="C15" i="12"/>
  <c r="E15" i="12" s="1"/>
  <c r="J14" i="12"/>
  <c r="I14" i="12" s="1"/>
  <c r="C14" i="12"/>
  <c r="E14" i="12" s="1"/>
  <c r="J13" i="12"/>
  <c r="K13" i="12" s="1"/>
  <c r="C13" i="12"/>
  <c r="E13" i="12" s="1"/>
  <c r="J12" i="12"/>
  <c r="I12" i="12" s="1"/>
  <c r="C12" i="12"/>
  <c r="E12" i="12" s="1"/>
  <c r="J11" i="12"/>
  <c r="N11" i="12" s="1"/>
  <c r="I11" i="12"/>
  <c r="C11" i="12"/>
  <c r="E11" i="12" s="1"/>
  <c r="J10" i="12"/>
  <c r="I10" i="12" s="1"/>
  <c r="E36" i="16" l="1"/>
  <c r="E37" i="16" s="1"/>
  <c r="C35" i="16"/>
  <c r="Q15" i="16"/>
  <c r="R16" i="16"/>
  <c r="L16" i="16"/>
  <c r="Q17" i="16"/>
  <c r="R17" i="16"/>
  <c r="L17" i="16"/>
  <c r="K14" i="16"/>
  <c r="E66" i="16"/>
  <c r="E67" i="16" s="1"/>
  <c r="E64" i="16"/>
  <c r="E63" i="16"/>
  <c r="Q14" i="16"/>
  <c r="E34" i="16"/>
  <c r="E33" i="16"/>
  <c r="K15" i="16"/>
  <c r="L15" i="16" s="1"/>
  <c r="Q15" i="15"/>
  <c r="E36" i="15"/>
  <c r="E37" i="15" s="1"/>
  <c r="C35" i="15"/>
  <c r="K15" i="15"/>
  <c r="L15" i="15" s="1"/>
  <c r="E34" i="15"/>
  <c r="E33" i="15"/>
  <c r="E64" i="15"/>
  <c r="E63" i="15"/>
  <c r="E66" i="15"/>
  <c r="K14" i="15"/>
  <c r="Q14" i="15"/>
  <c r="L21" i="14"/>
  <c r="P19" i="14"/>
  <c r="Q19" i="14" s="1"/>
  <c r="R19" i="14" s="1"/>
  <c r="U19" i="14" s="1"/>
  <c r="V19" i="14" s="1"/>
  <c r="O18" i="14"/>
  <c r="L18" i="14"/>
  <c r="R18" i="14"/>
  <c r="U18" i="14" s="1"/>
  <c r="V18" i="14" s="1"/>
  <c r="O12" i="14"/>
  <c r="P12" i="14"/>
  <c r="Q12" i="14" s="1"/>
  <c r="R12" i="14" s="1"/>
  <c r="U12" i="14" s="1"/>
  <c r="V12" i="14" s="1"/>
  <c r="P11" i="14"/>
  <c r="Q11" i="14" s="1"/>
  <c r="P10" i="14"/>
  <c r="Q10" i="14" s="1"/>
  <c r="O11" i="14"/>
  <c r="L11" i="14"/>
  <c r="M21" i="14"/>
  <c r="K22" i="14" s="1"/>
  <c r="P20" i="14"/>
  <c r="Q20" i="14" s="1"/>
  <c r="R20" i="14" s="1"/>
  <c r="U20" i="14" s="1"/>
  <c r="V20" i="14" s="1"/>
  <c r="P13" i="14"/>
  <c r="Q13" i="14" s="1"/>
  <c r="R13" i="14" s="1"/>
  <c r="U13" i="14" s="1"/>
  <c r="V13" i="14" s="1"/>
  <c r="O20" i="13"/>
  <c r="L20" i="13"/>
  <c r="P20" i="13"/>
  <c r="Q20" i="13" s="1"/>
  <c r="R20" i="13" s="1"/>
  <c r="U20" i="13" s="1"/>
  <c r="V20" i="13" s="1"/>
  <c r="R19" i="13"/>
  <c r="U19" i="13" s="1"/>
  <c r="V19" i="13" s="1"/>
  <c r="L19" i="13"/>
  <c r="O19" i="13"/>
  <c r="P11" i="13"/>
  <c r="Q11" i="13" s="1"/>
  <c r="P12" i="13"/>
  <c r="Q12" i="13" s="1"/>
  <c r="R12" i="13" s="1"/>
  <c r="U12" i="13" s="1"/>
  <c r="V12" i="13" s="1"/>
  <c r="K16" i="13"/>
  <c r="K21" i="13" s="1"/>
  <c r="O10" i="13"/>
  <c r="R10" i="13"/>
  <c r="U10" i="13" s="1"/>
  <c r="V10" i="13" s="1"/>
  <c r="L10" i="13"/>
  <c r="K17" i="13"/>
  <c r="L12" i="13"/>
  <c r="O12" i="13"/>
  <c r="E63" i="13"/>
  <c r="E66" i="13"/>
  <c r="E64" i="13"/>
  <c r="N21" i="13"/>
  <c r="O13" i="13"/>
  <c r="L13" i="13"/>
  <c r="P18" i="13"/>
  <c r="Q18" i="13" s="1"/>
  <c r="R18" i="13" s="1"/>
  <c r="U18" i="13" s="1"/>
  <c r="V18" i="13" s="1"/>
  <c r="Q16" i="13"/>
  <c r="E34" i="13"/>
  <c r="E33" i="13"/>
  <c r="M16" i="13"/>
  <c r="M21" i="13" s="1"/>
  <c r="M17" i="13"/>
  <c r="P10" i="13"/>
  <c r="Q10" i="13" s="1"/>
  <c r="Q17" i="13" s="1"/>
  <c r="P13" i="13"/>
  <c r="Q13" i="13" s="1"/>
  <c r="R13" i="13" s="1"/>
  <c r="U13" i="13" s="1"/>
  <c r="V13" i="13" s="1"/>
  <c r="M12" i="12"/>
  <c r="I19" i="12"/>
  <c r="E329" i="12"/>
  <c r="E331" i="12" s="1"/>
  <c r="E332" i="12" s="1"/>
  <c r="I15" i="12"/>
  <c r="I13" i="12"/>
  <c r="I20" i="12"/>
  <c r="M13" i="12"/>
  <c r="M15" i="12"/>
  <c r="N13" i="12"/>
  <c r="O13" i="12" s="1"/>
  <c r="L13" i="12"/>
  <c r="K14" i="12"/>
  <c r="L14" i="12" s="1"/>
  <c r="K20" i="12"/>
  <c r="M20" i="12"/>
  <c r="M14" i="12"/>
  <c r="M11" i="12"/>
  <c r="K19" i="12"/>
  <c r="N12" i="12"/>
  <c r="N10" i="12"/>
  <c r="M10" i="12"/>
  <c r="E97" i="12"/>
  <c r="E32" i="12"/>
  <c r="K15" i="12" s="1"/>
  <c r="L15" i="12" s="1"/>
  <c r="K11" i="12"/>
  <c r="K18" i="12"/>
  <c r="M19" i="12"/>
  <c r="E300" i="12"/>
  <c r="E302" i="12" s="1"/>
  <c r="E303" i="12" s="1"/>
  <c r="E271" i="12"/>
  <c r="E273" i="12" s="1"/>
  <c r="E274" i="12" s="1"/>
  <c r="E242" i="12"/>
  <c r="E244" i="12" s="1"/>
  <c r="E245" i="12" s="1"/>
  <c r="M18" i="12"/>
  <c r="E213" i="12"/>
  <c r="E215" i="12" s="1"/>
  <c r="E216" i="12" s="1"/>
  <c r="E445" i="12"/>
  <c r="E447" i="12" s="1"/>
  <c r="E448" i="12" s="1"/>
  <c r="E184" i="12"/>
  <c r="E186" i="12" s="1"/>
  <c r="E187" i="12" s="1"/>
  <c r="E416" i="12"/>
  <c r="E418" i="12" s="1"/>
  <c r="E419" i="12" s="1"/>
  <c r="E62" i="12"/>
  <c r="E155" i="12"/>
  <c r="E157" i="12" s="1"/>
  <c r="E158" i="12" s="1"/>
  <c r="E387" i="12"/>
  <c r="E389" i="12" s="1"/>
  <c r="E390" i="12" s="1"/>
  <c r="E126" i="12"/>
  <c r="E128" i="12" s="1"/>
  <c r="E129" i="12" s="1"/>
  <c r="E358" i="12"/>
  <c r="E360" i="12" s="1"/>
  <c r="E361" i="12" s="1"/>
  <c r="L14" i="16" l="1"/>
  <c r="K21" i="16"/>
  <c r="R15" i="16" a="1"/>
  <c r="R15" i="16" s="1"/>
  <c r="R14" i="16" a="1"/>
  <c r="R14" i="16" s="1"/>
  <c r="L14" i="15"/>
  <c r="K21" i="15"/>
  <c r="R14" i="15" a="1"/>
  <c r="R14" i="15" s="1"/>
  <c r="R15" i="15" a="1"/>
  <c r="R15" i="15" s="1"/>
  <c r="E67" i="15"/>
  <c r="L22" i="14"/>
  <c r="L23" i="14" s="1"/>
  <c r="K23" i="14"/>
  <c r="Q16" i="14"/>
  <c r="R16" i="14" s="1"/>
  <c r="R11" i="14"/>
  <c r="U11" i="14" s="1"/>
  <c r="V11" i="14" s="1"/>
  <c r="W23" i="14"/>
  <c r="R10" i="14"/>
  <c r="U10" i="14" s="1"/>
  <c r="V10" i="14" s="1"/>
  <c r="Q17" i="14"/>
  <c r="R17" i="14" s="1"/>
  <c r="W22" i="14"/>
  <c r="K22" i="13"/>
  <c r="L22" i="13" s="1"/>
  <c r="L21" i="13"/>
  <c r="L23" i="13" s="1"/>
  <c r="K23" i="13"/>
  <c r="R11" i="13"/>
  <c r="U11" i="13" s="1"/>
  <c r="V11" i="13" s="1"/>
  <c r="W23" i="13"/>
  <c r="W22" i="13"/>
  <c r="L17" i="13"/>
  <c r="R17" i="13"/>
  <c r="R16" i="13"/>
  <c r="L16" i="13"/>
  <c r="P12" i="12"/>
  <c r="Q12" i="12" s="1"/>
  <c r="P13" i="12"/>
  <c r="Q13" i="12" s="1"/>
  <c r="R13" i="12" s="1"/>
  <c r="U13" i="12" s="1"/>
  <c r="K12" i="12"/>
  <c r="L12" i="12" s="1"/>
  <c r="E99" i="12"/>
  <c r="E100" i="12" s="1"/>
  <c r="E63" i="12"/>
  <c r="E64" i="12"/>
  <c r="P19" i="12"/>
  <c r="Q19" i="12" s="1"/>
  <c r="R19" i="12" s="1"/>
  <c r="U19" i="12" s="1"/>
  <c r="E33" i="12"/>
  <c r="E34" i="12"/>
  <c r="P20" i="12"/>
  <c r="Q20" i="12" s="1"/>
  <c r="R20" i="12" s="1"/>
  <c r="U20" i="12" s="1"/>
  <c r="L20" i="12"/>
  <c r="L19" i="12"/>
  <c r="L18" i="12"/>
  <c r="O19" i="12"/>
  <c r="O18" i="12"/>
  <c r="L11" i="12"/>
  <c r="P11" i="12"/>
  <c r="Q11" i="12" s="1"/>
  <c r="R11" i="12" s="1"/>
  <c r="U11" i="12" s="1"/>
  <c r="P18" i="12"/>
  <c r="Q18" i="12" s="1"/>
  <c r="R18" i="12" s="1"/>
  <c r="U18" i="12" s="1"/>
  <c r="O20" i="12"/>
  <c r="M16" i="12"/>
  <c r="P10" i="12"/>
  <c r="Q10" i="12" s="1"/>
  <c r="O11" i="12"/>
  <c r="N21" i="12"/>
  <c r="M17" i="12"/>
  <c r="K10" i="12"/>
  <c r="E66" i="12"/>
  <c r="K22" i="16" l="1"/>
  <c r="L22" i="16" s="1"/>
  <c r="K23" i="16"/>
  <c r="L21" i="16"/>
  <c r="L23" i="16" s="1"/>
  <c r="K22" i="15"/>
  <c r="L22" i="15" s="1"/>
  <c r="L21" i="15"/>
  <c r="L23" i="15" s="1"/>
  <c r="C35" i="14"/>
  <c r="Q15" i="14"/>
  <c r="E36" i="14"/>
  <c r="Q14" i="14"/>
  <c r="C65" i="14"/>
  <c r="E36" i="13"/>
  <c r="C35" i="13"/>
  <c r="Q15" i="13"/>
  <c r="C65" i="13"/>
  <c r="Q14" i="13"/>
  <c r="O12" i="12"/>
  <c r="R10" i="12"/>
  <c r="U10" i="12" s="1"/>
  <c r="R12" i="12"/>
  <c r="U12" i="12" s="1"/>
  <c r="M21" i="12"/>
  <c r="O10" i="12"/>
  <c r="K16" i="12"/>
  <c r="L10" i="12"/>
  <c r="K17" i="12"/>
  <c r="V20" i="12"/>
  <c r="W23" i="12"/>
  <c r="Q16" i="12"/>
  <c r="Q17" i="12"/>
  <c r="W22" i="12"/>
  <c r="E37" i="12" s="1"/>
  <c r="K23" i="15" l="1"/>
  <c r="E37" i="14"/>
  <c r="E67" i="14"/>
  <c r="E37" i="13"/>
  <c r="E67" i="13"/>
  <c r="E67" i="12"/>
  <c r="V13" i="12" s="1"/>
  <c r="R15" i="12" a="1"/>
  <c r="R15" i="12" s="1"/>
  <c r="L17" i="12"/>
  <c r="R17" i="12"/>
  <c r="L16" i="12"/>
  <c r="R16" i="12"/>
  <c r="K21" i="12"/>
  <c r="C65" i="12"/>
  <c r="Q15" i="12"/>
  <c r="Q14" i="12"/>
  <c r="C35" i="12"/>
  <c r="R15" i="14" l="1" a="1"/>
  <c r="R15" i="14" s="1"/>
  <c r="R14" i="14" a="1"/>
  <c r="R14" i="14" s="1"/>
  <c r="R15" i="13" a="1"/>
  <c r="R15" i="13" s="1"/>
  <c r="R14" i="13" a="1"/>
  <c r="R14" i="13" s="1"/>
  <c r="V10" i="12"/>
  <c r="V19" i="12"/>
  <c r="L21" i="12"/>
  <c r="K22" i="12"/>
  <c r="L22" i="12" s="1"/>
  <c r="V18" i="12"/>
  <c r="V12" i="12"/>
  <c r="V11" i="12"/>
  <c r="L23" i="12" l="1"/>
  <c r="K23" i="12"/>
  <c r="C292" i="3" l="1"/>
  <c r="C324" i="3"/>
  <c r="C260" i="3"/>
  <c r="C228" i="3"/>
  <c r="C196" i="3"/>
  <c r="C164" i="3"/>
  <c r="C132" i="3"/>
  <c r="C100" i="3"/>
  <c r="C68" i="3"/>
  <c r="C36" i="3"/>
  <c r="C15" i="3"/>
  <c r="E324" i="3" l="1"/>
  <c r="E292" i="3"/>
  <c r="E260" i="3"/>
  <c r="E228" i="3"/>
  <c r="E196" i="3"/>
  <c r="E164" i="3"/>
  <c r="E132" i="3"/>
  <c r="E100" i="3"/>
  <c r="E68" i="3"/>
  <c r="E36" i="3"/>
  <c r="E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W22" authorId="0" shapeId="0" xr:uid="{3483BC23-1AC7-4924-B0BA-544529D95A2B}">
      <text>
        <r>
          <rPr>
            <b/>
            <sz val="9"/>
            <color indexed="81"/>
            <rFont val="Tahoma"/>
            <charset val="1"/>
          </rPr>
          <t>vegaaniasiakkaiden määrä ruokatyypin mukaan</t>
        </r>
      </text>
    </comment>
    <comment ref="W23" authorId="0" shapeId="0" xr:uid="{4F6C8009-9816-48BE-9AC6-7FBF4117310A}">
      <text>
        <r>
          <rPr>
            <b/>
            <sz val="9"/>
            <color indexed="81"/>
            <rFont val="Tahoma"/>
            <charset val="1"/>
          </rPr>
          <t>ei-vegaaniasiakkaiden määrä ruokatyypin mukaan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W22" authorId="0" shapeId="0" xr:uid="{C28AF3A3-4AFA-41B4-BC63-379B8AE62639}">
      <text>
        <r>
          <rPr>
            <b/>
            <sz val="9"/>
            <color indexed="81"/>
            <rFont val="Tahoma"/>
            <charset val="1"/>
          </rPr>
          <t>vegaaniasiakkaiden määrä ruokatyypin mukaan</t>
        </r>
      </text>
    </comment>
    <comment ref="W23" authorId="0" shapeId="0" xr:uid="{E9AAC6B2-49A7-473E-B0E8-F9A309F41BFC}">
      <text>
        <r>
          <rPr>
            <b/>
            <sz val="9"/>
            <color indexed="81"/>
            <rFont val="Tahoma"/>
            <charset val="1"/>
          </rPr>
          <t>ei-vegaaniasiakkaiden määrä ruokatyypin mukaan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W22" authorId="0" shapeId="0" xr:uid="{91049ED9-B56D-44CA-8421-D88CBA3FAF21}">
      <text>
        <r>
          <rPr>
            <b/>
            <sz val="9"/>
            <color indexed="81"/>
            <rFont val="Tahoma"/>
            <charset val="1"/>
          </rPr>
          <t>vegaaniasiakkaiden määrä ruokatyypin mukaan</t>
        </r>
      </text>
    </comment>
    <comment ref="W23" authorId="0" shapeId="0" xr:uid="{DAE28E75-C643-4D1F-8005-244B3E58D0C3}">
      <text>
        <r>
          <rPr>
            <b/>
            <sz val="9"/>
            <color indexed="81"/>
            <rFont val="Tahoma"/>
            <charset val="1"/>
          </rPr>
          <t>ei-vegaaniasiakkaiden määrä ruokatyypin mukaan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W22" authorId="0" shapeId="0" xr:uid="{F791395C-CE6E-45F2-8C32-573ABA2E9882}">
      <text>
        <r>
          <rPr>
            <b/>
            <sz val="9"/>
            <color indexed="81"/>
            <rFont val="Tahoma"/>
            <charset val="1"/>
          </rPr>
          <t>vegaaniasiakkaiden määrä ruokatyypin mukaan</t>
        </r>
      </text>
    </comment>
    <comment ref="W23" authorId="0" shapeId="0" xr:uid="{DD43617C-2A0B-4A71-845B-0D1A3B121713}">
      <text>
        <r>
          <rPr>
            <b/>
            <sz val="9"/>
            <color indexed="81"/>
            <rFont val="Tahoma"/>
            <charset val="1"/>
          </rPr>
          <t>ei-vegaaniasiakkaiden määrä ruokatyypin mukaan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W22" authorId="0" shapeId="0" xr:uid="{DF3DB401-3090-4A15-8FBC-68DA36BF6B3D}">
      <text>
        <r>
          <rPr>
            <b/>
            <sz val="9"/>
            <color indexed="81"/>
            <rFont val="Tahoma"/>
            <charset val="1"/>
          </rPr>
          <t>vegaaniasiakkaiden määrä ruokatyypin mukaan</t>
        </r>
      </text>
    </comment>
    <comment ref="W23" authorId="0" shapeId="0" xr:uid="{7DB66BAF-148A-4441-B1DF-C74CCF271BB3}">
      <text>
        <r>
          <rPr>
            <b/>
            <sz val="9"/>
            <color indexed="81"/>
            <rFont val="Tahoma"/>
            <charset val="1"/>
          </rPr>
          <t>ei-vegaaniasiakkaiden määrä ruokatyypin mukaan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Helonheimo Teemu</author>
  </authors>
  <commentList>
    <comment ref="C164" authorId="0" shapeId="0" xr:uid="{00000000-0006-0000-0200-000001000000}">
      <text>
        <r>
          <rPr>
            <b/>
            <sz val="8"/>
            <color indexed="81"/>
            <rFont val="Tahoma"/>
            <charset val="1"/>
          </rPr>
          <t>Helonheimo Teemu:</t>
        </r>
        <r>
          <rPr>
            <sz val="8"/>
            <color indexed="81"/>
            <rFont val="Tahoma"/>
            <charset val="1"/>
          </rPr>
          <t xml:space="preserve">
korjattu 1000x virhe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<sst xmlns="http://schemas.openxmlformats.org/spreadsheetml/2006/main" count="3568" uniqueCount="353">
  <si>
    <t>General</t>
  </si>
  <si>
    <t/>
  </si>
  <si>
    <t>Scope</t>
  </si>
  <si>
    <t>Source</t>
  </si>
  <si>
    <t>Review</t>
  </si>
  <si>
    <t>name</t>
  </si>
  <si>
    <t>impact_type</t>
  </si>
  <si>
    <t>impact</t>
  </si>
  <si>
    <t>unit</t>
  </si>
  <si>
    <t>description</t>
  </si>
  <si>
    <t>category</t>
  </si>
  <si>
    <t>description2</t>
  </si>
  <si>
    <t>location</t>
  </si>
  <si>
    <t>exclusions</t>
  </si>
  <si>
    <t>boundaries</t>
  </si>
  <si>
    <t>time</t>
  </si>
  <si>
    <t>extrapolations</t>
  </si>
  <si>
    <t>assessment method</t>
  </si>
  <si>
    <t>time3</t>
  </si>
  <si>
    <t>type</t>
  </si>
  <si>
    <t>Commissioner</t>
  </si>
  <si>
    <t>generator</t>
  </si>
  <si>
    <t>author</t>
  </si>
  <si>
    <t>access</t>
  </si>
  <si>
    <t>link</t>
  </si>
  <si>
    <t>Sampling type</t>
  </si>
  <si>
    <t>Verification</t>
  </si>
  <si>
    <t>Allocation</t>
  </si>
  <si>
    <t>Compliance</t>
  </si>
  <si>
    <t>APPLE JUICE UNSWEETENED</t>
  </si>
  <si>
    <t>co2e</t>
  </si>
  <si>
    <t>kg</t>
  </si>
  <si>
    <t>Finland</t>
  </si>
  <si>
    <t>www.foodweb.ut.ee</t>
  </si>
  <si>
    <t>APPLE, AVERAGE, WITH SKIN</t>
  </si>
  <si>
    <t>AVOCADO, AVERAGE, WITHOUT SKIN AND STONE</t>
  </si>
  <si>
    <t>BAKING YEAST</t>
  </si>
  <si>
    <t>BALTIC HERRING</t>
  </si>
  <si>
    <t>BALTIC HERRING SMOKED</t>
  </si>
  <si>
    <t>BARLEY FLOUR</t>
  </si>
  <si>
    <t>BARLEY, PEARL</t>
  </si>
  <si>
    <t>BASIL FRESH</t>
  </si>
  <si>
    <t>BEAN BROWN/WHITE</t>
  </si>
  <si>
    <t>BEAN WHITE, COOKED</t>
  </si>
  <si>
    <t>BEEF</t>
  </si>
  <si>
    <t>BEEF FILLET, TENDERLOIN</t>
  </si>
  <si>
    <t>BEEF STEAK</t>
  </si>
  <si>
    <t>BEEF, SHOULDER</t>
  </si>
  <si>
    <t>BEER HOME-MADE, ALCOHOL-FREE</t>
  </si>
  <si>
    <t>BEETROOT/RED BEET PICKLED</t>
  </si>
  <si>
    <t>BERRY AND FRUIT YOGHURT 2% FAT, VITAMIN D</t>
  </si>
  <si>
    <t>BILBERRY</t>
  </si>
  <si>
    <t>BLACK CURRANT</t>
  </si>
  <si>
    <t>BLOOD</t>
  </si>
  <si>
    <t>BROCCOLI</t>
  </si>
  <si>
    <t>BUTTER</t>
  </si>
  <si>
    <t>CABBAGE, FRIED</t>
  </si>
  <si>
    <t>CARROT</t>
  </si>
  <si>
    <t>CAULIFLOWER</t>
  </si>
  <si>
    <t>CELERY ROOT/CELERIAC</t>
  </si>
  <si>
    <t>CHAMPIGNON FRESH</t>
  </si>
  <si>
    <t>CHEESE, CHEDDAR TYPE</t>
  </si>
  <si>
    <t>CHEESE, EMMENTAL, 27-30 G FAT,  RED-LABEL</t>
  </si>
  <si>
    <t>CHICKEN</t>
  </si>
  <si>
    <t>CHICKEN BREAST WITH SKIN</t>
  </si>
  <si>
    <t>CHICKEN BREAST WITHOUT SKIN</t>
  </si>
  <si>
    <t>CHICKEN, FRIED</t>
  </si>
  <si>
    <t>CHINESE CABBAGE</t>
  </si>
  <si>
    <t>COFFEE, AVERAGE</t>
  </si>
  <si>
    <t>COOKING OIL, AVERAGE</t>
  </si>
  <si>
    <t>CORNFLAKES</t>
  </si>
  <si>
    <t>COTTAGE CHEESE 1,5 G FAT</t>
  </si>
  <si>
    <t>CREAM CHEESE, 30 G FAT</t>
  </si>
  <si>
    <t>CREAM FOR FOOD PREPARATION</t>
  </si>
  <si>
    <t>CREAM FOR FOOD PREPARATION, CHEESE FLAVOUR, 10% FAT, LOW-LACTOSE</t>
  </si>
  <si>
    <t>CREAMY SALAD DRESSING</t>
  </si>
  <si>
    <t>CREME FOR FOOD PREPARATION, VEGETABLE FAT, 15% FAT</t>
  </si>
  <si>
    <t>CUCUMBER</t>
  </si>
  <si>
    <t>CUCUMBER SALTED, FLAVOURED</t>
  </si>
  <si>
    <t>CULTURED HALF CREAM LOW-LACTOSE, 6% FAT</t>
  </si>
  <si>
    <t>CURD</t>
  </si>
  <si>
    <t>DILL, FRESH</t>
  </si>
  <si>
    <t>EGG WITHOUT SHELL</t>
  </si>
  <si>
    <t>EGG YOLK</t>
  </si>
  <si>
    <t>FAT USED IN COOKING</t>
  </si>
  <si>
    <t>FETA TYPE SALAD CHEESE IN BRINE, MADE WITH COW MILK, 18 G FAT</t>
  </si>
  <si>
    <t>FISH AVERAGE, BALTIC HERRING,VENDACE,PERCH,PIKE</t>
  </si>
  <si>
    <t>FISH FINGER, IN OVEN</t>
  </si>
  <si>
    <t>FLOUNDER, BREADED, FRIED</t>
  </si>
  <si>
    <t>FRANKFURTER, BOILED</t>
  </si>
  <si>
    <t>FRESH PORK SAUSAGE</t>
  </si>
  <si>
    <t>FRUITJUICE, CONCENTRATED, AVERAGE</t>
  </si>
  <si>
    <t>GARLIC</t>
  </si>
  <si>
    <t>GRAPE, AVERAGE, GREEN/BLACK</t>
  </si>
  <si>
    <t>GREEN BEAN</t>
  </si>
  <si>
    <t>HAM, SMOKED</t>
  </si>
  <si>
    <t>HARD CHEESE, EDAM TYPE, 24-27 G FAT</t>
  </si>
  <si>
    <t>HONEY</t>
  </si>
  <si>
    <t>ICE CREAM, CREAM BASED</t>
  </si>
  <si>
    <t>ICEBERG LETTUCE</t>
  </si>
  <si>
    <t>LAMB</t>
  </si>
  <si>
    <t>LEEK</t>
  </si>
  <si>
    <t>LETTUCE</t>
  </si>
  <si>
    <t>LINGONBERRY</t>
  </si>
  <si>
    <t>LIVER AVERAGE</t>
  </si>
  <si>
    <t>LOW-FAT MILK 1% FAT</t>
  </si>
  <si>
    <t>LOW-FAT MILK 1.5% FAT</t>
  </si>
  <si>
    <t>MACARONI BOILED WITH SALT</t>
  </si>
  <si>
    <t>MACARONI, PASTA</t>
  </si>
  <si>
    <t>MARGARINE 60%, AVERAGE</t>
  </si>
  <si>
    <t>MAYONNAISE</t>
  </si>
  <si>
    <t>MEAT BOUILLON</t>
  </si>
  <si>
    <t>MEAT BOUILLON POWDER/CUBE</t>
  </si>
  <si>
    <t>MINCED MEAT, BEEF 17 % FAT</t>
  </si>
  <si>
    <t>MINERAL WATER</t>
  </si>
  <si>
    <t>MOZZARELLA CHEESE</t>
  </si>
  <si>
    <t>MUSHROOM BOLETUS, RUSSULA</t>
  </si>
  <si>
    <t>MUSTARD, PREPARED</t>
  </si>
  <si>
    <t>OAT DRINK WITHOUT MILK</t>
  </si>
  <si>
    <t>OAT FLOUR OATS, ROLLED</t>
  </si>
  <si>
    <t>OLIVE OIL</t>
  </si>
  <si>
    <t>OLIVE WITH STONE, IN OIL, GREEN/BLACK</t>
  </si>
  <si>
    <t>ONION</t>
  </si>
  <si>
    <t>ORANGE JUICE UNSWEETENED</t>
  </si>
  <si>
    <t>ORANGE WITHOUT SKIN</t>
  </si>
  <si>
    <t>PARSLEY</t>
  </si>
  <si>
    <t>PARSNIP</t>
  </si>
  <si>
    <t>PEA</t>
  </si>
  <si>
    <t>PEA, DRIED</t>
  </si>
  <si>
    <t>PERCH FRIED</t>
  </si>
  <si>
    <t>PIKE</t>
  </si>
  <si>
    <t>PINEAPPLE IN SYRUP</t>
  </si>
  <si>
    <t>PINEAPPLE WITHOUT SKIN</t>
  </si>
  <si>
    <t>PORK</t>
  </si>
  <si>
    <t>PORK, BACON</t>
  </si>
  <si>
    <t>PORK, CHOP</t>
  </si>
  <si>
    <t>POTATO PEELED</t>
  </si>
  <si>
    <t>POTATO, UNPEELED, AVARAGE, RAW</t>
  </si>
  <si>
    <t>PROCESSED CHEESE 20-24 G FAT</t>
  </si>
  <si>
    <t>RAINBOW TROUT WHOLE, AVERAGE</t>
  </si>
  <si>
    <t>RAINBOW TROUT, FILLET</t>
  </si>
  <si>
    <t>RAISIN</t>
  </si>
  <si>
    <t>RAPESEED OIL COLD PRESSED</t>
  </si>
  <si>
    <t>RASPBERRY</t>
  </si>
  <si>
    <t>RED BEET/BEETROOT</t>
  </si>
  <si>
    <t>RED CURRANT</t>
  </si>
  <si>
    <t>RICE WHOLE GRAIN</t>
  </si>
  <si>
    <t>RICE, WHITE</t>
  </si>
  <si>
    <t>RICE, WHITE, LONG-GRAIN, PARBOILED</t>
  </si>
  <si>
    <t>RUTABAGA/SWEDE</t>
  </si>
  <si>
    <t>RYE BREAD</t>
  </si>
  <si>
    <t>RYE FLOUR WHOLE MEAL</t>
  </si>
  <si>
    <t>RYE GRAIN, CRUSHED</t>
  </si>
  <si>
    <t>SAITHE FROZEN</t>
  </si>
  <si>
    <t>SALT IODISED</t>
  </si>
  <si>
    <t>SALT WITHOUT IODINE, ROCK SALT</t>
  </si>
  <si>
    <t>SALTED CUCUMBER</t>
  </si>
  <si>
    <t>SAUSAGE FOR GRILLING, AVERAGE</t>
  </si>
  <si>
    <t>SAUSAGE, LENKKI, AVERAGE</t>
  </si>
  <si>
    <t>SEMI-HARD CHEESE, EDAM TYPE, 9-11 G FAT, LOW-FAT</t>
  </si>
  <si>
    <t>SEMI-HARD CHEESE, EDAM, 15-18 G FAT</t>
  </si>
  <si>
    <t>SEMOLINA</t>
  </si>
  <si>
    <t>SHRIMP</t>
  </si>
  <si>
    <t>SKIMMED MILK 0% FAT</t>
  </si>
  <si>
    <t>SOURED MILK</t>
  </si>
  <si>
    <t>SOURED MILK 0.8% FAT</t>
  </si>
  <si>
    <t>SOY DRINK WITH ADDED CALCIUM</t>
  </si>
  <si>
    <t>SOY DRINK WITH ADDED VITAMIN</t>
  </si>
  <si>
    <t>SOY DRINK,  LIGHT WITH ADDED CALCIUM AND VITAMINS</t>
  </si>
  <si>
    <t>SOY DRINK, NO ADDED SOCKER</t>
  </si>
  <si>
    <t>SOY PROTEIN CONCENTRATE, 58% PROTEIN</t>
  </si>
  <si>
    <t>SOYA SAUCE</t>
  </si>
  <si>
    <t>SPAGHETTI</t>
  </si>
  <si>
    <t>SPINACH</t>
  </si>
  <si>
    <t>SQUASH/ZUCCHINI</t>
  </si>
  <si>
    <t>STRAWBERRY</t>
  </si>
  <si>
    <t>SUGAR</t>
  </si>
  <si>
    <t>SUNFLOWER SEED OIL</t>
  </si>
  <si>
    <t>SUNFLOWERSEED</t>
  </si>
  <si>
    <t>SWEET PEPPER AVERAGE</t>
  </si>
  <si>
    <t>SWEET PEPPER RED</t>
  </si>
  <si>
    <t>SWEET PEPPER YELLOW</t>
  </si>
  <si>
    <t>SWEETCORN KERNELS</t>
  </si>
  <si>
    <t>SYRUP</t>
  </si>
  <si>
    <t>TEA</t>
  </si>
  <si>
    <t>TOMATO</t>
  </si>
  <si>
    <t>TOMATO CRUSHED</t>
  </si>
  <si>
    <t>TOMATO KETCHUP</t>
  </si>
  <si>
    <t>TOMATO PUREE</t>
  </si>
  <si>
    <t>TOMATO, SUN-DRIED, PACKED IN OIL</t>
  </si>
  <si>
    <t>TROUT</t>
  </si>
  <si>
    <t>TUNA IN OIL</t>
  </si>
  <si>
    <t>TUNA IN WATER</t>
  </si>
  <si>
    <t>UNRIPENED CHEESE SPREAD, LOW-FAT, 15 G FAT</t>
  </si>
  <si>
    <t>WATER</t>
  </si>
  <si>
    <t>WATER MELON WITHOUT PEEL</t>
  </si>
  <si>
    <t>VEGETABLE STOCK BROTH</t>
  </si>
  <si>
    <t>VEGETABLE STOCK CUBE</t>
  </si>
  <si>
    <t>WHEAT FLOUR FOR YEAST BREAD</t>
  </si>
  <si>
    <t>WHEAT FLOUR SEMI-COARSE</t>
  </si>
  <si>
    <t>WHEAT FLOUR WHOLE GRAIN</t>
  </si>
  <si>
    <t>WHEAT FLOUR, DURUM</t>
  </si>
  <si>
    <t>WHEAT GRAIN, CRUSHED</t>
  </si>
  <si>
    <t>WHIPPING CREAM, FAT 35 G</t>
  </si>
  <si>
    <t>WHITE CABBAGE</t>
  </si>
  <si>
    <t>WHOLE MILK 3.5% FAT</t>
  </si>
  <si>
    <t>VINEGAR WITH WINE</t>
  </si>
  <si>
    <t>päästökerroin kgCO2e/kg</t>
  </si>
  <si>
    <t>Raaka-aine (valitse listasta)</t>
  </si>
  <si>
    <t>määrä (kg)</t>
  </si>
  <si>
    <t>päästö kgCO2e</t>
  </si>
  <si>
    <t>(TYHJÄ)</t>
  </si>
  <si>
    <t>Hävikkimittauksesta ei tiedoiteta asiakkaille, ellei se ole kokoaikainen normaali käytäntö.</t>
  </si>
  <si>
    <t>Päivämäärä</t>
  </si>
  <si>
    <t>Komponentti tai ruokalaji</t>
  </si>
  <si>
    <t>Syötä hävikkitieto "päivän kokonaishävikki" -kohtaan.</t>
  </si>
  <si>
    <t>ESIMERKKI</t>
  </si>
  <si>
    <t>Syötä tiedot kaikista tarjoilluista komponenteista (esim. kastike, energialisäke, salaattipöydän komponentit eroteltuna) tarkastelujakson ajalta.</t>
  </si>
  <si>
    <t>Päivän kokonaishävikki (kg)</t>
  </si>
  <si>
    <t>Ruokailijoiden määrä</t>
  </si>
  <si>
    <t>keitetty peruna</t>
  </si>
  <si>
    <t>makkarakastike</t>
  </si>
  <si>
    <t>jäävuorisalaatti</t>
  </si>
  <si>
    <t>kurkku</t>
  </si>
  <si>
    <t>tomaatti</t>
  </si>
  <si>
    <t>oliivi</t>
  </si>
  <si>
    <t>porkkanaraaste</t>
  </si>
  <si>
    <t>kevytmaito</t>
  </si>
  <si>
    <t>vaalea sekaleipä</t>
  </si>
  <si>
    <t>mustikkarahka</t>
  </si>
  <si>
    <t>tomaattibolognese vege</t>
  </si>
  <si>
    <t>täysjyväpasta</t>
  </si>
  <si>
    <t>Vettä juomana ei tarvitse merkitä!</t>
  </si>
  <si>
    <t>Varmista, että syötetyn tiedon perusteella kyseinen ruokalaji ja sen resepti on tunnistettavissa, jotta SYKE voi laskea hiilijalanjäljen.</t>
  </si>
  <si>
    <t>kaurajuoma</t>
  </si>
  <si>
    <t>Valmistettu/tarjoiltu (kg)</t>
  </si>
  <si>
    <t>Tarjoiltu kg yhteensä per asiakas</t>
  </si>
  <si>
    <t>Hävikki per asiakas</t>
  </si>
  <si>
    <t>Eteenpäin annettua/myytyä ruokahävikkiä ei lasketa hävikiksi, vaan sen voi vähentää hävikistä.</t>
  </si>
  <si>
    <t>kahvi jauhettu</t>
  </si>
  <si>
    <t>margariini</t>
  </si>
  <si>
    <t>ALOITA TÄYTTÄMINEN TÄSTÄ ETEENPÄIN</t>
  </si>
  <si>
    <t>Syötä ruokailijoiden määrä "Ruokailijoiden määrä" -kohtaan. Jos sitä ei ole saatavilla päivittäin, voidaan se syöttää myöhemmin käyttäen pidemmän ajan keskiarvoa</t>
  </si>
  <si>
    <t>lisukkeet</t>
  </si>
  <si>
    <t>liharuoka</t>
  </si>
  <si>
    <t>asiakkaat</t>
  </si>
  <si>
    <t>kasvisruoka</t>
  </si>
  <si>
    <t>jälkiruoka</t>
  </si>
  <si>
    <t>Kaikki ruoat yhteensä</t>
  </si>
  <si>
    <t>kgCO2e</t>
  </si>
  <si>
    <t>Hävikki yhteensä</t>
  </si>
  <si>
    <t>kpl</t>
  </si>
  <si>
    <t>Bioastiahävikki</t>
  </si>
  <si>
    <t>Kaikki yhteensä</t>
  </si>
  <si>
    <t>per asiakas tai annos</t>
  </si>
  <si>
    <t>per kilo:</t>
  </si>
  <si>
    <t>raaka-aineet yhteensä:</t>
  </si>
  <si>
    <t>valmistushävikki ja saanto</t>
  </si>
  <si>
    <t>per kilo valmista</t>
  </si>
  <si>
    <t>annosmäärä</t>
  </si>
  <si>
    <t>kgCO2e per annos</t>
  </si>
  <si>
    <t>paino kg</t>
  </si>
  <si>
    <t>kgCO2e per asiakas</t>
  </si>
  <si>
    <t>asiakkaita per ruokatyyppi</t>
  </si>
  <si>
    <t>annokset suosituskoko kpl</t>
  </si>
  <si>
    <t>kgCO2e ruokatyypin mukaan yht</t>
  </si>
  <si>
    <t>kgCO2e ruokatyypin mukaan per annos</t>
  </si>
  <si>
    <t>a la carte</t>
  </si>
  <si>
    <t>Asiakkaiden jakauma ruoan painon suhteen</t>
  </si>
  <si>
    <t>ateriatyyppi:</t>
  </si>
  <si>
    <t>kalaruoka</t>
  </si>
  <si>
    <t>vegaaniruoka</t>
  </si>
  <si>
    <t>vegaanilisukkeet</t>
  </si>
  <si>
    <t>vegaanijälkiruoka</t>
  </si>
  <si>
    <t>ateriatyyppi</t>
  </si>
  <si>
    <t>RUOAT</t>
  </si>
  <si>
    <t>muu ruoka 3</t>
  </si>
  <si>
    <t>vegaani a la carte</t>
  </si>
  <si>
    <t>asiakasmäärä lisukkeille:</t>
  </si>
  <si>
    <t>näiden lisukkeiden päästö ruokatyyppikohtaisesti</t>
  </si>
  <si>
    <t>kaikki lisukkeet ruokatyyppikohtaisesti</t>
  </si>
  <si>
    <t>Lisukkeet 1:</t>
  </si>
  <si>
    <t>Lisukkeet 2:</t>
  </si>
  <si>
    <t>per annos (annoskoko, päästö)</t>
  </si>
  <si>
    <t>LISUKKEET</t>
  </si>
  <si>
    <t>Kolmea viimeisintä ruokatyyppiä voi muuttaa, varmistathan että vegaanivaihtoehdot alkavat sanalla "vegaani", jotta funktiot toimivat oikein!</t>
  </si>
  <si>
    <t>Ruokatyyppi</t>
  </si>
  <si>
    <t>Linjasto- ja keittiöhävikki</t>
  </si>
  <si>
    <t>kgCO2e per asiakas sis. lisukkeet ja jälkiruoan</t>
  </si>
  <si>
    <t>Valitse lisuke</t>
  </si>
  <si>
    <t>Valitse jälkiruoka</t>
  </si>
  <si>
    <t>Laskuri perustuu komponenttikohtaiseen laskentaan. Jokainen ruokatyyppi lasketaan erikseen seuraavan jaottelun mukaan:</t>
  </si>
  <si>
    <t>Kolme jälkimmäistä ruokatyyppiä on vaihdettavissa välilehdellä ”Taustatiedot”, jossa on myös lisäohjeita.</t>
  </si>
  <si>
    <t>Kuva 1: Hävikin ja asiakasmäärän syöttäminen</t>
  </si>
  <si>
    <t>Kuva 2: Lisukkeiden syöttämiseen tehty taulukko.</t>
  </si>
  <si>
    <t>Kuva 3: Reseptin tietojen syöttämiseen ja laskentaan tarkoitettu taulukko.</t>
  </si>
  <si>
    <t>Kuva 4: Tulostaulukko ja sen toiminta.</t>
  </si>
  <si>
    <t>Hävikki ja asiakasmäärä</t>
  </si>
  <si>
    <t>Laskentatyökalussa on ensiksi kohdat hävikin ja asiakasmäärän syöttämiselle (Kuva 1).</t>
  </si>
  <si>
    <t xml:space="preserve">Jokaiselle reseptille on oma taulukkonsa. Taulukko etsii välilehdeltä ”Kertoimet” raaka-ainetta vastaavan hiilijalanjälkikertoimen. Raaka-aineluettelo on englanniksi. </t>
  </si>
  <si>
    <r>
      <t xml:space="preserve">Kertoimet on tuotettu FoodWeb-hankkeessa. Raaka-aine kohdasta valitaan lähin vastaava raaka-aine ja </t>
    </r>
    <r>
      <rPr>
        <b/>
        <sz val="11"/>
        <color theme="1"/>
        <rFont val="Arial"/>
        <family val="2"/>
      </rPr>
      <t>vihreisiin kohtiin</t>
    </r>
    <r>
      <rPr>
        <sz val="11"/>
        <color theme="1"/>
        <rFont val="Arial"/>
        <family val="2"/>
      </rPr>
      <t xml:space="preserve"> syötetään kysytyt tiedot.</t>
    </r>
  </si>
  <si>
    <t>Lisukkeet</t>
  </si>
  <si>
    <t xml:space="preserve">Lisukkeille on laskentataulukon alussa kaksi hieman lopuista poikkeavaa taulukkoa (Kuva 2), joihin </t>
  </si>
  <si>
    <t xml:space="preserve">syötetään tarjolla olleet lisukkeet, muun muassa leivät, levitteet, salaattipöydän antimet ja ruokajuomat (vettä ei ruokajuomana tarvitse syöttää). </t>
  </si>
  <si>
    <t xml:space="preserve">Pudotusvalikon avulla valitaan raaka-aineet. Taulukko etsii välilehdeltä ”Kertoimet” raaka-ainetta vastaavan hiilijalanjälkikertoimen. </t>
  </si>
  <si>
    <t xml:space="preserve">Taulukkoja on allekkain kaksi, jotta toiseen voidaan syöttää tyypiksi ”vegaanilisukkeet” ja toiseen ”lisukkeet”, </t>
  </si>
  <si>
    <t xml:space="preserve">jolloin voidaan seurata olettamusta, että vegaanisen aterian syöneet eivät ota eläinperäisiä lisukkeita. </t>
  </si>
  <si>
    <t>Pääruoat</t>
  </si>
  <si>
    <t xml:space="preserve">Jokaiselle reseptille on oma taulukkonsa (Kuva 3), josta voi pudotusvalikon avulla valita raaka-aineet. </t>
  </si>
  <si>
    <t xml:space="preserve">Taulukko etsii välilehdeltä ”Kertoimet” raaka-ainetta vastaavan hiilijalanjälkikertoimen. </t>
  </si>
  <si>
    <t xml:space="preserve">Kertoimet on tuotettu FoodWeb-hankkeessa. Raaka-aine kohdasta valitaan lähin vastaava raaka-aine ja vihreisiin kohtiin syötetään kysytyt tiedot.  </t>
  </si>
  <si>
    <t>Ateriatyyppi valitaan pudotusvalikosta, jossa on mukana eri ruokatyypit. Ruokatyypit ovat kokonaisuuksia,</t>
  </si>
  <si>
    <t>joihin kuuluu itse pääruoka (esim. pääruokakastike, kappaleruoka ja sen kastike tai laatikkoruoka) ja mahdollinen energialisäke (esim. peruna, pasta tai riisi).</t>
  </si>
  <si>
    <t xml:space="preserve">Nämä komponentit syötetään omina resepteinään laskuriin, ja valitaan oikea ruokatyyppi, johon ne sisältyvät. </t>
  </si>
  <si>
    <t xml:space="preserve">Esimerkiksi: Tarjolla on mm. lihapataa ja wokkia, energialisäkkeinä on keitettyjä perunoita ja nuudeleita. </t>
  </si>
  <si>
    <t>Päätellään lihapadan energialisäkkeeksi keitetyt perunat, ja wokin nuudelit. Jos usealle pääruokatyypille on sama energialisäke,</t>
  </si>
  <si>
    <t>tulee se jakaa kahteen omaan reseptiinsä ja kukin luokitella oikeaan luokkaan. Näin ne saadaan mukaan laskentaan oikealla tavalla.</t>
  </si>
  <si>
    <t>Valmistushävikki saadaan reseptin tiedoista, tai se pitää arvioida raaka-aineiden ja valmiin ruuan suhteen perusteella.</t>
  </si>
  <si>
    <t xml:space="preserve">Annoskoko syötetään malliannoksen mukaan, esimerkiksi Sydänmerkin malliannoskokoja[1] käyttäen. </t>
  </si>
  <si>
    <r>
      <t xml:space="preserve">[1] </t>
    </r>
    <r>
      <rPr>
        <sz val="11"/>
        <color theme="1"/>
        <rFont val="Arial"/>
        <family val="2"/>
      </rPr>
      <t>Vegaaniruoka on kasvispohjaista ruokaa, jossa ei käytetä mitään eläinperäisiä tuotteita (esim. maitotuotteet, kananmunat, hunaja). Kasvisruokaan sisältyy kasvispohjaiset raaka-aineet sekä maitotuotteet, kananmunat ja muut eläinperäiset ei lihaa sisältävät tuotteet.</t>
    </r>
  </si>
  <si>
    <t>Jälkiruoat</t>
  </si>
  <si>
    <t xml:space="preserve">Täytetään kaksi erillistä taulukkoa, joista toisen tyypiksi valitaan ”jälkiruoka” ja toisen ”vegaanijälkiruoka”. </t>
  </si>
  <si>
    <t>Jos kyseessä olevana päivänä ei ole vegaanista ruokaa tarjolla, ei tarvitse kuin ”jälkiruoka” taulukon.</t>
  </si>
  <si>
    <t>Tulokset</t>
  </si>
  <si>
    <t xml:space="preserve">Syötä reseptitiedot uusiin taulukoihin, kunnes kaikki päivän ruoat on syötetty. Tämän avulla laskuri laskee eri ruokatyyppien </t>
  </si>
  <si>
    <t xml:space="preserve">osuudet massan ja kävijämäärien mukaan ja näyttää tiedot taulukon yläosassa (Kuva 4). </t>
  </si>
  <si>
    <t xml:space="preserve">Kun kaikki tarvittavat tiedot on syötetty taulukoihin, laskuri muodostaa automaattisesti tietojen perusteella reseptin ja malliannoksen hiilijalanjäljen. </t>
  </si>
  <si>
    <t xml:space="preserve">Laskuri osaa tehdä lähes kaiken automaattisesti, ainoastaan beigen väriset sarakkeet tarvitsevat toimintaa. </t>
  </si>
  <si>
    <t>”Valitse lisuke” ja ”Valitse jälkiruoka” -sarakkeissa tulee valita ruoalle lisukkeet ja jälkiruoat, jotta laskuri voi lisätä ne aterian hiilijalanjälkeen oikein.</t>
  </si>
  <si>
    <t xml:space="preserve">Tämän jälkeen laskenta on valmis. Voit katsoa asiakaskohtaisen hiilijalanjäljen toiseksi viimeisestä sarakkeesta. Tämä hiilijalanjälki </t>
  </si>
  <si>
    <t>sisältää itse ruoan, lisukkeet sekä jälkiruoan. Viimeisessä sarakkeessa on vielä laskettu yhteen kunkin ateriatyypin hiilijalanjäljet sisältäen lisukkeet ja jälkiruoat.</t>
  </si>
  <si>
    <t>Myös muiden sarakkeiden tiedot voivat olla hyödyllisiä, kuten (vasemmalta oikealle) kunkin ateriatyypin reseptien:</t>
  </si>
  <si>
    <t xml:space="preserve">hiilijalanjälki yhteensä ja paino yhteensä. Seuraavana on asiakkaiden määrä per ruokatyyppi, joka on määritelty reseptien ruokien yhteispainojen mukaan </t>
  </si>
  <si>
    <t xml:space="preserve">osuutena asiakasmäärästä. Tämän jälkeen on hiilijalanjälki ateriatyypin mukaan, mutta ilman lisukkeita taikka jälkiruokia. </t>
  </si>
  <si>
    <t xml:space="preserve">Tämän sarakkeen avulla voi tarkastella kunkin ateriatyypin ja lisukkeiden hiilijalanjälkeä omana osanaan. </t>
  </si>
  <si>
    <t>Taulukko ravintolan tietojen keruuta helpottamaan</t>
  </si>
  <si>
    <t>Ohjeet - Laskurin käyttö ja laskentamenetelmät</t>
  </si>
  <si>
    <t>Päiviä on oletuksena viisi, mutta kopioimalla tyhjän laskurivälilehden, niiden määrää voi lisätä.</t>
  </si>
  <si>
    <t>·     vegaaniruoka [1]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</si>
  <si>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kasvisruoka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</si>
  <si>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kalaruoka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</si>
  <si>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liharuoka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</si>
  <si>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lisukkeet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</si>
  <si>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lisukkeet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</si>
  <si>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vegaanilisukkeet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</si>
  <si>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jälkiruoka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</si>
  <si>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jälkiruoka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</si>
  <si>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vegaanijälkiruoka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</si>
  <si>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muu ruoka 1 (a la carte)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</si>
  <si>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muu ruoka 2 (vegaani a la carte)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</si>
  <si>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muu ruoka 3</t>
    </r>
  </si>
  <si>
    <t>Hävikkiin ei lasketa mukaan ihmisravintona hyödynnettyä hävikkiä (esim. hävikkimyynti heti lounaan jälkeen, ResQ App -hävikkiruokapalvelu).</t>
  </si>
  <si>
    <r>
      <t>[1]</t>
    </r>
    <r>
      <rPr>
        <sz val="11"/>
        <color theme="1"/>
        <rFont val="Arial"/>
        <family val="2"/>
      </rPr>
      <t xml:space="preserve"> Malliateria – Sydänmerkki. Viitattu 12.10.2021. Saatavissa: https://ammattilaiset.sydanmerkki.fi/ammattikeittiot/terveellisista-aterioista-viestiminen/malliateria/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</si>
</sst>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i/>
      <sz val="9"/>
      <color rgb="FF44546A"/>
      <name val="Arial"/>
      <family val="2"/>
    </font>
    <font>
      <b/>
      <sz val="24"/>
      <name val="Calibri Light"/>
      <family val="2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1" fillId="0" borderId="2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0" applyFont="1"/>
    <xf numFmtId="0" fontId="0" fillId="0" borderId="0" xfId="0" applyAlignment="1"/>
    <xf numFmtId="0" fontId="0" fillId="0" borderId="7" xfId="0" applyBorder="1"/>
    <xf numFmtId="0" fontId="1" fillId="0" borderId="0" xfId="0" applyFont="1"/>
    <xf numFmtId="2" fontId="0" fillId="0" borderId="0" xfId="0" applyNumberFormat="1"/>
    <xf numFmtId="0" fontId="1" fillId="3" borderId="11" xfId="0" applyFont="1" applyFill="1" applyBorder="1"/>
    <xf numFmtId="0" fontId="1" fillId="3" borderId="0" xfId="0" applyFont="1" applyFill="1" applyBorder="1"/>
    <xf numFmtId="0" fontId="1" fillId="3" borderId="12" xfId="0" applyFont="1" applyFill="1" applyBorder="1"/>
    <xf numFmtId="14" fontId="1" fillId="3" borderId="11" xfId="0" applyNumberFormat="1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9" fontId="1" fillId="3" borderId="12" xfId="1" applyFont="1" applyFill="1" applyBorder="1"/>
    <xf numFmtId="0" fontId="1" fillId="4" borderId="11" xfId="0" applyFont="1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4" borderId="12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1" fillId="2" borderId="0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0" fontId="1" fillId="4" borderId="7" xfId="0" applyFont="1" applyFill="1" applyBorder="1"/>
    <xf numFmtId="0" fontId="0" fillId="4" borderId="7" xfId="0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14" fontId="1" fillId="3" borderId="19" xfId="0" applyNumberFormat="1" applyFont="1" applyFill="1" applyBorder="1" applyAlignment="1">
      <alignment horizontal="center"/>
    </xf>
    <xf numFmtId="9" fontId="1" fillId="3" borderId="20" xfId="1" applyFont="1" applyFill="1" applyBorder="1"/>
    <xf numFmtId="0" fontId="1" fillId="4" borderId="19" xfId="0" applyFont="1" applyFill="1" applyBorder="1"/>
    <xf numFmtId="0" fontId="0" fillId="4" borderId="20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1" fillId="0" borderId="0" xfId="0" applyFont="1" applyFill="1" applyBorder="1"/>
    <xf numFmtId="164" fontId="1" fillId="2" borderId="7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24" xfId="0" applyBorder="1"/>
    <xf numFmtId="2" fontId="0" fillId="0" borderId="24" xfId="0" applyNumberFormat="1" applyBorder="1"/>
    <xf numFmtId="2" fontId="0" fillId="0" borderId="0" xfId="0" applyNumberForma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24" xfId="0" applyFont="1" applyBorder="1"/>
    <xf numFmtId="0" fontId="1" fillId="6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2" fontId="0" fillId="7" borderId="1" xfId="0" applyNumberFormat="1" applyFill="1" applyBorder="1"/>
    <xf numFmtId="1" fontId="0" fillId="6" borderId="1" xfId="0" applyNumberFormat="1" applyFill="1" applyBorder="1"/>
    <xf numFmtId="1" fontId="0" fillId="7" borderId="1" xfId="0" applyNumberFormat="1" applyFill="1" applyBorder="1"/>
    <xf numFmtId="2" fontId="0" fillId="7" borderId="6" xfId="0" applyNumberFormat="1" applyFill="1" applyBorder="1"/>
    <xf numFmtId="1" fontId="0" fillId="6" borderId="6" xfId="0" applyNumberFormat="1" applyFill="1" applyBorder="1"/>
    <xf numFmtId="2" fontId="0" fillId="6" borderId="6" xfId="0" applyNumberFormat="1" applyFill="1" applyBorder="1"/>
    <xf numFmtId="9" fontId="0" fillId="7" borderId="6" xfId="1" applyFont="1" applyFill="1" applyBorder="1"/>
    <xf numFmtId="1" fontId="0" fillId="7" borderId="6" xfId="0" applyNumberFormat="1" applyFill="1" applyBorder="1"/>
    <xf numFmtId="2" fontId="8" fillId="7" borderId="6" xfId="0" applyNumberFormat="1" applyFont="1" applyFill="1" applyBorder="1"/>
    <xf numFmtId="1" fontId="8" fillId="6" borderId="6" xfId="0" applyNumberFormat="1" applyFont="1" applyFill="1" applyBorder="1"/>
    <xf numFmtId="0" fontId="0" fillId="6" borderId="6" xfId="0" applyFill="1" applyBorder="1"/>
    <xf numFmtId="0" fontId="0" fillId="7" borderId="6" xfId="0" applyFill="1" applyBorder="1"/>
    <xf numFmtId="2" fontId="0" fillId="7" borderId="25" xfId="0" applyNumberFormat="1" applyFill="1" applyBorder="1"/>
    <xf numFmtId="1" fontId="0" fillId="6" borderId="25" xfId="0" applyNumberFormat="1" applyFill="1" applyBorder="1"/>
    <xf numFmtId="0" fontId="0" fillId="6" borderId="25" xfId="0" applyFill="1" applyBorder="1"/>
    <xf numFmtId="0" fontId="0" fillId="7" borderId="25" xfId="0" applyFill="1" applyBorder="1"/>
    <xf numFmtId="2" fontId="0" fillId="6" borderId="25" xfId="0" applyNumberFormat="1" applyFill="1" applyBorder="1"/>
    <xf numFmtId="0" fontId="1" fillId="8" borderId="0" xfId="0" applyFont="1" applyFill="1" applyAlignment="1">
      <alignment wrapText="1"/>
    </xf>
    <xf numFmtId="0" fontId="0" fillId="8" borderId="6" xfId="0" applyFont="1" applyFill="1" applyBorder="1"/>
    <xf numFmtId="0" fontId="0" fillId="8" borderId="6" xfId="0" applyFill="1" applyBorder="1"/>
    <xf numFmtId="0" fontId="8" fillId="8" borderId="6" xfId="0" applyFont="1" applyFill="1" applyBorder="1"/>
    <xf numFmtId="0" fontId="0" fillId="8" borderId="1" xfId="0" applyFill="1" applyBorder="1"/>
    <xf numFmtId="0" fontId="1" fillId="8" borderId="25" xfId="0" applyFont="1" applyFill="1" applyBorder="1"/>
    <xf numFmtId="0" fontId="1" fillId="8" borderId="6" xfId="0" applyFont="1" applyFill="1" applyBorder="1"/>
    <xf numFmtId="0" fontId="1" fillId="9" borderId="0" xfId="0" applyFont="1" applyFill="1" applyAlignment="1">
      <alignment wrapText="1"/>
    </xf>
    <xf numFmtId="2" fontId="0" fillId="0" borderId="14" xfId="0" applyNumberFormat="1" applyBorder="1"/>
    <xf numFmtId="0" fontId="9" fillId="0" borderId="14" xfId="0" applyFont="1" applyBorder="1"/>
    <xf numFmtId="0" fontId="0" fillId="0" borderId="26" xfId="0" applyBorder="1"/>
    <xf numFmtId="0" fontId="0" fillId="0" borderId="27" xfId="0" applyBorder="1"/>
    <xf numFmtId="0" fontId="0" fillId="0" borderId="5" xfId="0" applyBorder="1" applyAlignment="1">
      <alignment wrapText="1"/>
    </xf>
    <xf numFmtId="0" fontId="0" fillId="0" borderId="28" xfId="0" applyBorder="1"/>
    <xf numFmtId="0" fontId="0" fillId="0" borderId="2" xfId="0" applyBorder="1"/>
    <xf numFmtId="0" fontId="0" fillId="0" borderId="1" xfId="0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0" xfId="0" applyNumberFormat="1" applyBorder="1"/>
    <xf numFmtId="1" fontId="0" fillId="0" borderId="0" xfId="0" applyNumberFormat="1" applyBorder="1"/>
    <xf numFmtId="2" fontId="0" fillId="0" borderId="28" xfId="0" applyNumberFormat="1" applyBorder="1"/>
    <xf numFmtId="0" fontId="1" fillId="9" borderId="1" xfId="0" applyFont="1" applyFill="1" applyBorder="1"/>
    <xf numFmtId="0" fontId="0" fillId="0" borderId="3" xfId="0" applyBorder="1"/>
    <xf numFmtId="9" fontId="1" fillId="9" borderId="0" xfId="1" applyFont="1" applyFill="1" applyBorder="1"/>
    <xf numFmtId="0" fontId="0" fillId="0" borderId="4" xfId="0" applyFont="1" applyBorder="1"/>
    <xf numFmtId="0" fontId="1" fillId="0" borderId="0" xfId="0" applyFont="1" applyBorder="1"/>
    <xf numFmtId="2" fontId="1" fillId="9" borderId="0" xfId="0" applyNumberFormat="1" applyFont="1" applyFill="1" applyBorder="1"/>
    <xf numFmtId="2" fontId="1" fillId="0" borderId="5" xfId="0" applyNumberFormat="1" applyFont="1" applyBorder="1"/>
    <xf numFmtId="1" fontId="0" fillId="0" borderId="24" xfId="0" applyNumberFormat="1" applyBorder="1"/>
    <xf numFmtId="0" fontId="0" fillId="9" borderId="0" xfId="0" applyFill="1"/>
    <xf numFmtId="0" fontId="0" fillId="2" borderId="0" xfId="0" applyFill="1" applyBorder="1"/>
    <xf numFmtId="0" fontId="0" fillId="2" borderId="4" xfId="0" applyFill="1" applyBorder="1"/>
    <xf numFmtId="2" fontId="0" fillId="7" borderId="29" xfId="0" applyNumberFormat="1" applyFill="1" applyBorder="1"/>
    <xf numFmtId="2" fontId="0" fillId="4" borderId="7" xfId="0" applyNumberFormat="1" applyFill="1" applyBorder="1"/>
    <xf numFmtId="2" fontId="0" fillId="6" borderId="7" xfId="0" applyNumberFormat="1" applyFill="1" applyBorder="1"/>
    <xf numFmtId="2" fontId="0" fillId="4" borderId="19" xfId="0" applyNumberFormat="1" applyFill="1" applyBorder="1"/>
    <xf numFmtId="2" fontId="0" fillId="6" borderId="19" xfId="0" applyNumberFormat="1" applyFill="1" applyBorder="1"/>
    <xf numFmtId="2" fontId="0" fillId="4" borderId="32" xfId="0" applyNumberFormat="1" applyFill="1" applyBorder="1"/>
    <xf numFmtId="2" fontId="0" fillId="4" borderId="33" xfId="0" applyNumberFormat="1" applyFill="1" applyBorder="1"/>
    <xf numFmtId="0" fontId="0" fillId="6" borderId="34" xfId="0" applyFill="1" applyBorder="1"/>
    <xf numFmtId="2" fontId="1" fillId="4" borderId="30" xfId="0" applyNumberFormat="1" applyFon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4" borderId="31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indent="13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left" vertical="center" indent="8"/>
    </xf>
    <xf numFmtId="0" fontId="12" fillId="0" borderId="0" xfId="0" applyFont="1"/>
    <xf numFmtId="0" fontId="10" fillId="0" borderId="0" xfId="0" applyFont="1" applyAlignment="1">
      <alignment horizontal="left" vertical="center" indent="5"/>
    </xf>
    <xf numFmtId="0" fontId="10" fillId="0" borderId="0" xfId="0" applyFont="1" applyFill="1"/>
    <xf numFmtId="0" fontId="10" fillId="0" borderId="0" xfId="0" applyFont="1" applyAlignment="1">
      <alignment horizontal="left" vertical="center" indent="10"/>
    </xf>
    <xf numFmtId="0" fontId="10" fillId="0" borderId="0" xfId="0" applyFont="1" applyAlignmen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Asiakkaiden jakauma ruokatyypin painon suhteen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'Päivä 1'!$P$9</c:f>
              <c:strCache>
                <c:ptCount val="1"/>
                <c:pt idx="0">
                  <c:v>Asiakkaiden jakauma ruoan painon suhteen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7C-4278-A056-7ED97B677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7C-4278-A056-7ED97B677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7C-4278-A056-7ED97B6777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7C-4278-A056-7ED97B6777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7C-4278-A056-7ED97B6777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7C-4278-A056-7ED97B6777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7C-4278-A056-7ED97B6777D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1'!$J$10:$J$20</c15:sqref>
                  </c15:fullRef>
                </c:ext>
              </c:extLst>
              <c:f>('Päivä 1'!$J$10:$J$13,'Päivä 1'!$J$18:$J$20)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1'!$P$10:$P$20</c15:sqref>
                  </c15:fullRef>
                </c:ext>
              </c:extLst>
              <c:f>('Päivä 1'!$P$10:$P$13,'Päivä 1'!$P$18:$P$20)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6D7C-4278-A056-7ED97B6777DD}"/>
            </c:ext>
          </c:extLst>
        </c:ser>
        <c:ser>
          <c:idx val="1"/>
          <c:order val="1"/>
          <c:tx>
            <c:strRef>
              <c:f>'Päivä 1'!$J$10</c:f>
              <c:strCache>
                <c:ptCount val="1"/>
                <c:pt idx="0">
                  <c:v>vegaaniruoka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D7C-4278-A056-7ED97B677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D7C-4278-A056-7ED97B677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D7C-4278-A056-7ED97B6777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D7C-4278-A056-7ED97B6777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D7C-4278-A056-7ED97B6777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D7C-4278-A056-7ED97B6777D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1'!$J$10:$J$20</c15:sqref>
                  </c15:fullRef>
                </c:ext>
              </c:extLst>
              <c:f>('Päivä 1'!$J$10:$J$13,'Päivä 1'!$J$18:$J$20)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1'!$J$11:$J$20</c15:sqref>
                  </c15:fullRef>
                </c:ext>
              </c:extLst>
              <c:f>('Päivä 1'!$J$11:$J$14,'Päivä 1'!$J$19:$J$20)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6D7C-4278-A056-7ED97B677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Asiakkaiden jakauma ruokatyypin painon suhteen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'Päivä 2'!$P$9</c:f>
              <c:strCache>
                <c:ptCount val="1"/>
                <c:pt idx="0">
                  <c:v>Asiakkaiden jakauma ruoan painon suhteen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2-4211-8FC9-617E545F11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C2-4211-8FC9-617E545F11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C2-4211-8FC9-617E545F11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2-4211-8FC9-617E545F11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C2-4211-8FC9-617E545F11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C2-4211-8FC9-617E545F11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C2-4211-8FC9-617E545F11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2'!$J$10:$J$20</c15:sqref>
                  </c15:fullRef>
                </c:ext>
              </c:extLst>
              <c:f>('Päivä 2'!$J$10:$J$13,'Päivä 2'!$J$18:$J$20)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2'!$P$10:$P$20</c15:sqref>
                  </c15:fullRef>
                </c:ext>
              </c:extLst>
              <c:f>('Päivä 2'!$P$10:$P$13,'Päivä 2'!$P$18:$P$20)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48C2-4211-8FC9-617E545F11B5}"/>
            </c:ext>
          </c:extLst>
        </c:ser>
        <c:ser>
          <c:idx val="1"/>
          <c:order val="1"/>
          <c:tx>
            <c:strRef>
              <c:f>'Päivä 2'!$J$10</c:f>
              <c:strCache>
                <c:ptCount val="1"/>
                <c:pt idx="0">
                  <c:v>vegaaniruoka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8C2-4211-8FC9-617E545F11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8C2-4211-8FC9-617E545F11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8C2-4211-8FC9-617E545F11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8C2-4211-8FC9-617E545F11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8C2-4211-8FC9-617E545F11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8C2-4211-8FC9-617E545F11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2'!$J$10:$J$20</c15:sqref>
                  </c15:fullRef>
                </c:ext>
              </c:extLst>
              <c:f>('Päivä 2'!$J$10:$J$13,'Päivä 2'!$J$18:$J$20)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2'!$J$11:$J$20</c15:sqref>
                  </c15:fullRef>
                </c:ext>
              </c:extLst>
              <c:f>('Päivä 2'!$J$11:$J$14,'Päivä 2'!$J$19:$J$20)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48C2-4211-8FC9-617E545F1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Asiakkaiden jakauma ruokatyypin painon suhteen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'Päivä 3'!$P$9</c:f>
              <c:strCache>
                <c:ptCount val="1"/>
                <c:pt idx="0">
                  <c:v>Asiakkaiden jakauma ruoan painon suhteen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B-48E0-8CAE-0538AEFAA6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6B-48E0-8CAE-0538AEFAA6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6B-48E0-8CAE-0538AEFAA6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6B-48E0-8CAE-0538AEFAA6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6B-48E0-8CAE-0538AEFAA6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6B-48E0-8CAE-0538AEFAA64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6B-48E0-8CAE-0538AEFAA64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3'!$J$10:$J$20</c15:sqref>
                  </c15:fullRef>
                </c:ext>
              </c:extLst>
              <c:f>('Päivä 3'!$J$10:$J$13,'Päivä 3'!$J$18:$J$20)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3'!$P$10:$P$20</c15:sqref>
                  </c15:fullRef>
                </c:ext>
              </c:extLst>
              <c:f>('Päivä 3'!$P$10:$P$13,'Päivä 3'!$P$18:$P$20)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3D6B-48E0-8CAE-0538AEFAA64E}"/>
            </c:ext>
          </c:extLst>
        </c:ser>
        <c:ser>
          <c:idx val="1"/>
          <c:order val="1"/>
          <c:tx>
            <c:strRef>
              <c:f>'Päivä 3'!$J$10</c:f>
              <c:strCache>
                <c:ptCount val="1"/>
                <c:pt idx="0">
                  <c:v>vegaaniruoka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D6B-48E0-8CAE-0538AEFAA6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D6B-48E0-8CAE-0538AEFAA6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D6B-48E0-8CAE-0538AEFAA6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D6B-48E0-8CAE-0538AEFAA6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D6B-48E0-8CAE-0538AEFAA6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D6B-48E0-8CAE-0538AEFAA64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3'!$J$10:$J$20</c15:sqref>
                  </c15:fullRef>
                </c:ext>
              </c:extLst>
              <c:f>('Päivä 3'!$J$10:$J$13,'Päivä 3'!$J$18:$J$20)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3'!$J$11:$J$20</c15:sqref>
                  </c15:fullRef>
                </c:ext>
              </c:extLst>
              <c:f>('Päivä 3'!$J$11:$J$14,'Päivä 3'!$J$19:$J$20)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3D6B-48E0-8CAE-0538AEFAA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Asiakkaiden jakauma ruokatyypin painon suhteen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'Päivä 4'!$P$9</c:f>
              <c:strCache>
                <c:ptCount val="1"/>
                <c:pt idx="0">
                  <c:v>Asiakkaiden jakauma ruoan painon suhteen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F5-4AE9-AF21-55FCC9CCDA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F5-4AE9-AF21-55FCC9CCDA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F5-4AE9-AF21-55FCC9CCDA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F5-4AE9-AF21-55FCC9CCDA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F5-4AE9-AF21-55FCC9CCDA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F5-4AE9-AF21-55FCC9CCDA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F5-4AE9-AF21-55FCC9CCDAE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4'!$J$10:$J$20</c15:sqref>
                  </c15:fullRef>
                </c:ext>
              </c:extLst>
              <c:f>('Päivä 4'!$J$10:$J$13,'Päivä 4'!$J$18:$J$20)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4'!$P$10:$P$20</c15:sqref>
                  </c15:fullRef>
                </c:ext>
              </c:extLst>
              <c:f>('Päivä 4'!$P$10:$P$13,'Päivä 4'!$P$18:$P$20)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F9F5-4AE9-AF21-55FCC9CCDAE3}"/>
            </c:ext>
          </c:extLst>
        </c:ser>
        <c:ser>
          <c:idx val="1"/>
          <c:order val="1"/>
          <c:tx>
            <c:strRef>
              <c:f>'Päivä 4'!$J$10</c:f>
              <c:strCache>
                <c:ptCount val="1"/>
                <c:pt idx="0">
                  <c:v>vegaaniruoka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9F5-4AE9-AF21-55FCC9CCDA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9F5-4AE9-AF21-55FCC9CCDA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9F5-4AE9-AF21-55FCC9CCDA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9F5-4AE9-AF21-55FCC9CCDA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9F5-4AE9-AF21-55FCC9CCDA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9F5-4AE9-AF21-55FCC9CCDAE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4'!$J$10:$J$20</c15:sqref>
                  </c15:fullRef>
                </c:ext>
              </c:extLst>
              <c:f>('Päivä 4'!$J$10:$J$13,'Päivä 4'!$J$18:$J$20)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4'!$J$11:$J$20</c15:sqref>
                  </c15:fullRef>
                </c:ext>
              </c:extLst>
              <c:f>('Päivä 4'!$J$11:$J$14,'Päivä 4'!$J$19:$J$20)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F9F5-4AE9-AF21-55FCC9CC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Asiakkaiden jakauma ruokatyypin painon suhteen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'Päivä 5'!$P$9</c:f>
              <c:strCache>
                <c:ptCount val="1"/>
                <c:pt idx="0">
                  <c:v>Asiakkaiden jakauma ruoan painon suhteen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6-4A2E-AAED-5BBD028BCA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A6-4A2E-AAED-5BBD028BCA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A6-4A2E-AAED-5BBD028BCA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A6-4A2E-AAED-5BBD028BCA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A6-4A2E-AAED-5BBD028BCA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A6-4A2E-AAED-5BBD028BCAE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4A6-4A2E-AAED-5BBD028BCAE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5'!$J$10:$J$20</c15:sqref>
                  </c15:fullRef>
                </c:ext>
              </c:extLst>
              <c:f>('Päivä 5'!$J$10:$J$13,'Päivä 5'!$J$18:$J$20)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5'!$P$10:$P$20</c15:sqref>
                  </c15:fullRef>
                </c:ext>
              </c:extLst>
              <c:f>('Päivä 5'!$P$10:$P$13,'Päivä 5'!$P$18:$P$20)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04A6-4A2E-AAED-5BBD028BCAED}"/>
            </c:ext>
          </c:extLst>
        </c:ser>
        <c:ser>
          <c:idx val="1"/>
          <c:order val="1"/>
          <c:tx>
            <c:strRef>
              <c:f>'Päivä 5'!$J$10</c:f>
              <c:strCache>
                <c:ptCount val="1"/>
                <c:pt idx="0">
                  <c:v>vegaaniruoka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4A6-4A2E-AAED-5BBD028BCA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4A6-4A2E-AAED-5BBD028BCA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4A6-4A2E-AAED-5BBD028BCA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4A6-4A2E-AAED-5BBD028BCA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4A6-4A2E-AAED-5BBD028BCA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4A6-4A2E-AAED-5BBD028BCAE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'Päivä 5'!$J$10:$J$20</c15:sqref>
                  </c15:fullRef>
                </c:ext>
              </c:extLst>
              <c:f>('Päivä 5'!$J$10:$J$13,'Päivä 5'!$J$18:$J$20)</c:f>
              <c:strCache>
                <c:ptCount val="7"/>
                <c:pt idx="0">
                  <c:v>vegaaniruoka</c:v>
                </c:pt>
                <c:pt idx="1">
                  <c:v>kasvisruoka</c:v>
                </c:pt>
                <c:pt idx="2">
                  <c:v>kalaruoka</c:v>
                </c:pt>
                <c:pt idx="3">
                  <c:v>liharuoka</c:v>
                </c:pt>
                <c:pt idx="4">
                  <c:v>a la carte</c:v>
                </c:pt>
                <c:pt idx="5">
                  <c:v>vegaani a la carte</c:v>
                </c:pt>
                <c:pt idx="6">
                  <c:v>muu ruoka 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'Päivä 5'!$J$11:$J$20</c15:sqref>
                  </c15:fullRef>
                </c:ext>
              </c:extLst>
              <c:f>('Päivä 5'!$J$11:$J$14,'Päivä 5'!$J$19:$J$20)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B-04A6-4A2E-AAED-5BBD028BC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6</xdr:col>
      <xdr:colOff>534035</xdr:colOff>
      <xdr:row>32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5D5E2F-AE2F-4EAC-A270-0B60DDA68B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"/>
          <a:ext cx="4191635" cy="914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43</xdr:row>
      <xdr:rowOff>0</xdr:rowOff>
    </xdr:from>
    <xdr:to>
      <xdr:col>9</xdr:col>
      <xdr:colOff>600915</xdr:colOff>
      <xdr:row>77</xdr:row>
      <xdr:rowOff>153325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02C418C-2465-46C7-A4CB-FBD5854C0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9486900"/>
          <a:ext cx="6020640" cy="66303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85</xdr:row>
      <xdr:rowOff>180975</xdr:rowOff>
    </xdr:from>
    <xdr:to>
      <xdr:col>10</xdr:col>
      <xdr:colOff>45425</xdr:colOff>
      <xdr:row>115</xdr:row>
      <xdr:rowOff>153345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8652B15-FB72-4086-AF5A-E4B1C54BB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1" y="17726025"/>
          <a:ext cx="6103324" cy="56873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190499</xdr:rowOff>
    </xdr:from>
    <xdr:to>
      <xdr:col>12</xdr:col>
      <xdr:colOff>447464</xdr:colOff>
      <xdr:row>158</xdr:row>
      <xdr:rowOff>47624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C106078-E63D-4BCE-A49A-DCD86993E101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9241749"/>
          <a:ext cx="7762664" cy="328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26</xdr:row>
      <xdr:rowOff>57150</xdr:rowOff>
    </xdr:from>
    <xdr:to>
      <xdr:col>22</xdr:col>
      <xdr:colOff>361951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0D1EAE-DC63-40EE-8527-B7369364D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26</xdr:row>
      <xdr:rowOff>57150</xdr:rowOff>
    </xdr:from>
    <xdr:to>
      <xdr:col>22</xdr:col>
      <xdr:colOff>361951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12D7D8-1DAC-4BE5-9917-923D19658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26</xdr:row>
      <xdr:rowOff>57150</xdr:rowOff>
    </xdr:from>
    <xdr:to>
      <xdr:col>22</xdr:col>
      <xdr:colOff>361951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639CF-18D8-46E0-AA8A-51F472428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26</xdr:row>
      <xdr:rowOff>57150</xdr:rowOff>
    </xdr:from>
    <xdr:to>
      <xdr:col>22</xdr:col>
      <xdr:colOff>361951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863012-153A-4BAE-BEFB-95AA2E0D9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26</xdr:row>
      <xdr:rowOff>57150</xdr:rowOff>
    </xdr:from>
    <xdr:to>
      <xdr:col>22</xdr:col>
      <xdr:colOff>361951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6AA4D8-0D98-442B-AC07-5FEAA7C3F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213DD9-5794-4A7F-8FEB-767F26A60826}" name="Table2" displayName="Table2" ref="A1:A13" totalsRowShown="0">
  <autoFilter ref="A1:A13" xr:uid="{2A4744D4-94AF-40BB-8434-559350F1F184}"/>
  <tableColumns count="1">
    <tableColumn id="1" xr3:uid="{F04182D7-0A8C-48EF-A98B-16B220B3F264}" name="Ruokatyypp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X177" totalsRowShown="0">
  <autoFilter ref="A2:X177" xr:uid="{00000000-0009-0000-0100-000001000000}"/>
  <sortState xmlns:xlrd2="http://schemas.microsoft.com/office/spreadsheetml/2017/richdata2" ref="A3:X177">
    <sortCondition ref="A2:A177"/>
  </sortState>
  <tableColumns count="24">
    <tableColumn id="1" xr3:uid="{00000000-0010-0000-0000-000001000000}" name="name"/>
    <tableColumn id="2" xr3:uid="{00000000-0010-0000-0000-000002000000}" name="impact_type"/>
    <tableColumn id="3" xr3:uid="{00000000-0010-0000-0000-000003000000}" name="impact"/>
    <tableColumn id="4" xr3:uid="{00000000-0010-0000-0000-000004000000}" name="unit"/>
    <tableColumn id="5" xr3:uid="{00000000-0010-0000-0000-000005000000}" name="description"/>
    <tableColumn id="6" xr3:uid="{00000000-0010-0000-0000-000006000000}" name="category"/>
    <tableColumn id="7" xr3:uid="{00000000-0010-0000-0000-000007000000}" name="description2"/>
    <tableColumn id="8" xr3:uid="{00000000-0010-0000-0000-000008000000}" name="location"/>
    <tableColumn id="9" xr3:uid="{00000000-0010-0000-0000-000009000000}" name="exclusions"/>
    <tableColumn id="10" xr3:uid="{00000000-0010-0000-0000-00000A000000}" name="boundaries"/>
    <tableColumn id="11" xr3:uid="{00000000-0010-0000-0000-00000B000000}" name="time"/>
    <tableColumn id="12" xr3:uid="{00000000-0010-0000-0000-00000C000000}" name="extrapolations"/>
    <tableColumn id="13" xr3:uid="{00000000-0010-0000-0000-00000D000000}" name="assessment method"/>
    <tableColumn id="14" xr3:uid="{00000000-0010-0000-0000-00000E000000}" name="time3"/>
    <tableColumn id="15" xr3:uid="{00000000-0010-0000-0000-00000F000000}" name="type"/>
    <tableColumn id="16" xr3:uid="{00000000-0010-0000-0000-000010000000}" name="Commissioner"/>
    <tableColumn id="17" xr3:uid="{00000000-0010-0000-0000-000011000000}" name="generator"/>
    <tableColumn id="18" xr3:uid="{00000000-0010-0000-0000-000012000000}" name="author"/>
    <tableColumn id="19" xr3:uid="{00000000-0010-0000-0000-000013000000}" name="access"/>
    <tableColumn id="20" xr3:uid="{00000000-0010-0000-0000-000014000000}" name="link"/>
    <tableColumn id="21" xr3:uid="{00000000-0010-0000-0000-000015000000}" name="Sampling type"/>
    <tableColumn id="22" xr3:uid="{00000000-0010-0000-0000-000016000000}" name="Verification"/>
    <tableColumn id="23" xr3:uid="{00000000-0010-0000-0000-000017000000}" name="Allocation"/>
    <tableColumn id="24" xr3:uid="{00000000-0010-0000-0000-000018000000}" name="Complian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3097-7BF3-44C4-BBED-A1B8D181CDD5}">
  <sheetPr>
    <tabColor rgb="FF00B0F0"/>
  </sheetPr>
  <dimension ref="A2:Q174"/>
  <sheetViews>
    <sheetView tabSelected="1" topLeftCell="A7" workbookViewId="0"/>
  </sheetViews>
  <sheetFormatPr defaultRowHeight="14.5" x14ac:dyDescent="0.35"/>
  <sheetData>
    <row r="2" spans="1:17" ht="31" x14ac:dyDescent="0.35">
      <c r="A2" s="128" t="s">
        <v>336</v>
      </c>
    </row>
    <row r="3" spans="1:17" x14ac:dyDescent="0.3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x14ac:dyDescent="0.35">
      <c r="A4" s="124" t="s">
        <v>291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x14ac:dyDescent="0.35">
      <c r="A5" s="124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16.5" x14ac:dyDescent="0.35">
      <c r="A6" s="130" t="s">
        <v>338</v>
      </c>
      <c r="B6" s="123"/>
      <c r="C6" s="123"/>
      <c r="D6" s="131"/>
      <c r="E6" s="123"/>
      <c r="F6" s="123"/>
      <c r="G6" s="123"/>
      <c r="H6" s="123"/>
      <c r="I6" s="123"/>
      <c r="J6" s="123"/>
      <c r="K6" s="123"/>
      <c r="L6" s="123"/>
      <c r="M6" s="123"/>
      <c r="N6" s="127" t="s">
        <v>319</v>
      </c>
      <c r="O6" s="123"/>
      <c r="P6" s="123"/>
      <c r="Q6" s="123"/>
    </row>
    <row r="7" spans="1:17" x14ac:dyDescent="0.35">
      <c r="A7" s="130" t="s">
        <v>339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x14ac:dyDescent="0.35">
      <c r="A8" s="130" t="s">
        <v>340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7" x14ac:dyDescent="0.35">
      <c r="A9" s="130" t="s">
        <v>341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x14ac:dyDescent="0.35">
      <c r="A10" s="130" t="s">
        <v>342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x14ac:dyDescent="0.35">
      <c r="A11" s="132" t="s">
        <v>343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x14ac:dyDescent="0.35">
      <c r="A12" s="132" t="s">
        <v>344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x14ac:dyDescent="0.35">
      <c r="A13" s="130" t="s">
        <v>345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x14ac:dyDescent="0.35">
      <c r="A14" s="132" t="s">
        <v>346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x14ac:dyDescent="0.35">
      <c r="A15" s="132" t="s">
        <v>347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x14ac:dyDescent="0.35">
      <c r="A16" s="130" t="s">
        <v>348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x14ac:dyDescent="0.35">
      <c r="A17" s="130" t="s">
        <v>349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x14ac:dyDescent="0.35">
      <c r="A18" s="130" t="s">
        <v>350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x14ac:dyDescent="0.3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x14ac:dyDescent="0.35">
      <c r="A20" s="124" t="s">
        <v>292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x14ac:dyDescent="0.35">
      <c r="A21" s="124" t="s">
        <v>299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x14ac:dyDescent="0.35">
      <c r="A22" s="124" t="s">
        <v>300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x14ac:dyDescent="0.3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ht="18" x14ac:dyDescent="0.35">
      <c r="A24" s="123"/>
      <c r="B24" s="125" t="s">
        <v>297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x14ac:dyDescent="0.3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x14ac:dyDescent="0.35">
      <c r="A26" s="124" t="s">
        <v>298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x14ac:dyDescent="0.35">
      <c r="A27" s="123" t="s">
        <v>351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7" x14ac:dyDescent="0.3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34" spans="1:2" x14ac:dyDescent="0.35">
      <c r="A34" s="126" t="s">
        <v>293</v>
      </c>
    </row>
    <row r="36" spans="1:2" ht="18" x14ac:dyDescent="0.35">
      <c r="B36" s="125" t="s">
        <v>301</v>
      </c>
    </row>
    <row r="38" spans="1:2" x14ac:dyDescent="0.35">
      <c r="A38" s="123" t="s">
        <v>302</v>
      </c>
    </row>
    <row r="39" spans="1:2" x14ac:dyDescent="0.35">
      <c r="A39" s="123" t="s">
        <v>303</v>
      </c>
    </row>
    <row r="40" spans="1:2" x14ac:dyDescent="0.35">
      <c r="A40" s="123" t="s">
        <v>304</v>
      </c>
    </row>
    <row r="41" spans="1:2" x14ac:dyDescent="0.35">
      <c r="A41" s="123" t="s">
        <v>305</v>
      </c>
    </row>
    <row r="42" spans="1:2" x14ac:dyDescent="0.35">
      <c r="A42" s="123" t="s">
        <v>306</v>
      </c>
    </row>
    <row r="79" spans="1:1" x14ac:dyDescent="0.35">
      <c r="A79" s="126" t="s">
        <v>294</v>
      </c>
    </row>
    <row r="81" spans="1:2" ht="18" x14ac:dyDescent="0.35">
      <c r="B81" s="125" t="s">
        <v>307</v>
      </c>
    </row>
    <row r="83" spans="1:2" x14ac:dyDescent="0.35">
      <c r="A83" s="123" t="s">
        <v>308</v>
      </c>
    </row>
    <row r="84" spans="1:2" x14ac:dyDescent="0.35">
      <c r="A84" s="123" t="s">
        <v>309</v>
      </c>
    </row>
    <row r="85" spans="1:2" x14ac:dyDescent="0.35">
      <c r="A85" s="124" t="s">
        <v>310</v>
      </c>
    </row>
    <row r="118" spans="1:1" x14ac:dyDescent="0.35">
      <c r="A118" s="126" t="s">
        <v>295</v>
      </c>
    </row>
    <row r="120" spans="1:1" x14ac:dyDescent="0.35">
      <c r="A120" s="123" t="s">
        <v>311</v>
      </c>
    </row>
    <row r="121" spans="1:1" x14ac:dyDescent="0.35">
      <c r="A121" s="123" t="s">
        <v>312</v>
      </c>
    </row>
    <row r="122" spans="1:1" x14ac:dyDescent="0.35">
      <c r="A122" s="123" t="s">
        <v>313</v>
      </c>
    </row>
    <row r="124" spans="1:1" x14ac:dyDescent="0.35">
      <c r="A124" s="123" t="s">
        <v>314</v>
      </c>
    </row>
    <row r="125" spans="1:1" x14ac:dyDescent="0.35">
      <c r="A125" s="123" t="s">
        <v>315</v>
      </c>
    </row>
    <row r="126" spans="1:1" x14ac:dyDescent="0.35">
      <c r="A126" s="124" t="s">
        <v>316</v>
      </c>
    </row>
    <row r="128" spans="1:1" x14ac:dyDescent="0.35">
      <c r="A128" s="123" t="s">
        <v>317</v>
      </c>
    </row>
    <row r="129" spans="1:16" ht="16.5" x14ac:dyDescent="0.35">
      <c r="A129" s="123" t="s">
        <v>318</v>
      </c>
      <c r="P129" s="127" t="s">
        <v>352</v>
      </c>
    </row>
    <row r="131" spans="1:16" ht="18" x14ac:dyDescent="0.35">
      <c r="B131" s="125" t="s">
        <v>320</v>
      </c>
    </row>
    <row r="133" spans="1:16" x14ac:dyDescent="0.35">
      <c r="A133" s="133" t="s">
        <v>321</v>
      </c>
    </row>
    <row r="134" spans="1:16" x14ac:dyDescent="0.35">
      <c r="A134" s="133" t="s">
        <v>322</v>
      </c>
    </row>
    <row r="136" spans="1:16" ht="18" x14ac:dyDescent="0.35">
      <c r="B136" s="125" t="s">
        <v>323</v>
      </c>
    </row>
    <row r="138" spans="1:16" x14ac:dyDescent="0.35">
      <c r="A138" s="123" t="s">
        <v>324</v>
      </c>
    </row>
    <row r="139" spans="1:16" x14ac:dyDescent="0.35">
      <c r="A139" s="123" t="s">
        <v>325</v>
      </c>
    </row>
    <row r="140" spans="1:16" x14ac:dyDescent="0.35">
      <c r="A140" s="123" t="s">
        <v>326</v>
      </c>
    </row>
    <row r="160" spans="1:1" x14ac:dyDescent="0.35">
      <c r="A160" s="126" t="s">
        <v>296</v>
      </c>
    </row>
    <row r="162" spans="1:1" x14ac:dyDescent="0.35">
      <c r="A162" s="123" t="s">
        <v>327</v>
      </c>
    </row>
    <row r="163" spans="1:1" x14ac:dyDescent="0.35">
      <c r="A163" s="123" t="s">
        <v>328</v>
      </c>
    </row>
    <row r="165" spans="1:1" x14ac:dyDescent="0.35">
      <c r="A165" s="123" t="s">
        <v>329</v>
      </c>
    </row>
    <row r="166" spans="1:1" x14ac:dyDescent="0.35">
      <c r="A166" s="124" t="s">
        <v>330</v>
      </c>
    </row>
    <row r="168" spans="1:1" x14ac:dyDescent="0.35">
      <c r="A168" s="123" t="s">
        <v>331</v>
      </c>
    </row>
    <row r="169" spans="1:1" x14ac:dyDescent="0.35">
      <c r="A169" s="123" t="s">
        <v>332</v>
      </c>
    </row>
    <row r="170" spans="1:1" x14ac:dyDescent="0.35">
      <c r="A170" s="123" t="s">
        <v>333</v>
      </c>
    </row>
    <row r="171" spans="1:1" x14ac:dyDescent="0.35">
      <c r="A171" s="123" t="s">
        <v>334</v>
      </c>
    </row>
    <row r="174" spans="1:1" x14ac:dyDescent="0.35">
      <c r="A174" s="129" t="s">
        <v>337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0ADA-62CE-4898-8A1A-3AB4A8C4A3A2}">
  <sheetPr>
    <tabColor theme="9" tint="0.59999389629810485"/>
  </sheetPr>
  <dimension ref="B4:W449"/>
  <sheetViews>
    <sheetView workbookViewId="0"/>
  </sheetViews>
  <sheetFormatPr defaultColWidth="8.7265625" defaultRowHeight="14.5" x14ac:dyDescent="0.35"/>
  <cols>
    <col min="1" max="1" width="8.7265625" style="1"/>
    <col min="2" max="2" width="34" style="1" customWidth="1"/>
    <col min="3" max="3" width="22.453125" style="1" customWidth="1"/>
    <col min="4" max="4" width="10.1796875" style="1" customWidth="1"/>
    <col min="5" max="5" width="12.81640625" style="1" customWidth="1"/>
    <col min="6" max="7" width="8.7265625" style="1"/>
    <col min="8" max="8" width="8.7265625" style="5"/>
    <col min="9" max="9" width="8.7265625" style="55" hidden="1" customWidth="1"/>
    <col min="10" max="10" width="26.453125" style="1" bestFit="1" customWidth="1"/>
    <col min="11" max="15" width="8.7265625" style="1"/>
    <col min="16" max="16" width="10.7265625" style="1" customWidth="1"/>
    <col min="17" max="17" width="11.26953125" style="1" customWidth="1"/>
    <col min="18" max="18" width="10.81640625" style="1" customWidth="1"/>
    <col min="19" max="19" width="14.54296875" style="1" bestFit="1" customWidth="1"/>
    <col min="20" max="20" width="15.453125" style="1" bestFit="1" customWidth="1"/>
    <col min="21" max="21" width="11" style="1" customWidth="1"/>
    <col min="22" max="22" width="10.81640625" style="1" customWidth="1"/>
    <col min="23" max="23" width="8.7265625" style="1" hidden="1" customWidth="1"/>
    <col min="24" max="16384" width="8.7265625" style="1"/>
  </cols>
  <sheetData>
    <row r="4" spans="2:23" x14ac:dyDescent="0.35">
      <c r="B4" s="1" t="s">
        <v>287</v>
      </c>
      <c r="C4" s="106">
        <v>0</v>
      </c>
      <c r="D4" s="1" t="s">
        <v>31</v>
      </c>
      <c r="E4" s="10"/>
    </row>
    <row r="5" spans="2:23" x14ac:dyDescent="0.35">
      <c r="B5" s="1" t="s">
        <v>252</v>
      </c>
      <c r="C5" s="106">
        <v>0</v>
      </c>
      <c r="D5" s="1" t="s">
        <v>31</v>
      </c>
      <c r="E5" s="10"/>
    </row>
    <row r="6" spans="2:23" x14ac:dyDescent="0.35">
      <c r="B6" s="1" t="s">
        <v>245</v>
      </c>
      <c r="C6" s="106">
        <v>0</v>
      </c>
      <c r="D6" s="1" t="s">
        <v>251</v>
      </c>
      <c r="E6" s="10"/>
    </row>
    <row r="7" spans="2:23" s="24" customFormat="1" ht="15" thickBot="1" x14ac:dyDescent="0.4">
      <c r="E7" s="85"/>
      <c r="H7" s="88"/>
      <c r="I7" s="86"/>
    </row>
    <row r="8" spans="2:23" ht="15" thickBot="1" x14ac:dyDescent="0.4">
      <c r="B8" s="9" t="s">
        <v>284</v>
      </c>
      <c r="E8" s="10"/>
    </row>
    <row r="9" spans="2:23" s="50" customFormat="1" ht="72.5" x14ac:dyDescent="0.35">
      <c r="B9" s="51" t="s">
        <v>281</v>
      </c>
      <c r="C9" s="84" t="s">
        <v>272</v>
      </c>
      <c r="E9" s="54"/>
      <c r="H9" s="89"/>
      <c r="I9" s="56"/>
      <c r="J9" s="77" t="s">
        <v>274</v>
      </c>
      <c r="K9" s="59" t="s">
        <v>249</v>
      </c>
      <c r="L9" s="59" t="s">
        <v>262</v>
      </c>
      <c r="M9" s="59" t="s">
        <v>261</v>
      </c>
      <c r="N9" s="58" t="s">
        <v>264</v>
      </c>
      <c r="O9" s="58" t="s">
        <v>260</v>
      </c>
      <c r="P9" s="59" t="s">
        <v>268</v>
      </c>
      <c r="Q9" s="59" t="s">
        <v>263</v>
      </c>
      <c r="R9" s="58" t="s">
        <v>266</v>
      </c>
      <c r="S9" s="120" t="s">
        <v>289</v>
      </c>
      <c r="T9" s="121" t="s">
        <v>290</v>
      </c>
      <c r="U9" s="122" t="s">
        <v>288</v>
      </c>
      <c r="V9" s="59" t="s">
        <v>265</v>
      </c>
    </row>
    <row r="10" spans="2:23" x14ac:dyDescent="0.35">
      <c r="B10" s="91" t="s">
        <v>208</v>
      </c>
      <c r="C10" s="92" t="s">
        <v>207</v>
      </c>
      <c r="D10" s="92" t="s">
        <v>209</v>
      </c>
      <c r="E10" s="93" t="s">
        <v>210</v>
      </c>
      <c r="I10" s="55">
        <f t="shared" ref="I10:I20" si="0">SUMIF(J10,"vegaani*",W10)</f>
        <v>1</v>
      </c>
      <c r="J10" s="78" t="str">
        <f>Taustatiedot!A6</f>
        <v>vegaaniruoka</v>
      </c>
      <c r="K10" s="63">
        <f t="shared" ref="K10:K20" si="1">SUMIF($C$9,J10,$E$32)+SUMIF($C$39,J10,$E$62)+SUMIF($C$74,J10,$E$97)+SUMIF($C$103,J10,$E$126)+SUMIF($C$132,J10,$E$155)+SUMIF($C$161,J10,$E$184)+SUMIF($C$190,J10,$E$213)+SUMIF($C$219,J10,$E$242)+SUMIF($C$248,J10,$E$271)+SUMIF($C$277,J10,$E$300)+SUMIF($C$306,J10,$E$329)+SUMIF($C$335,J10,$E$358)+SUMIF($C$364,J10,$E$387)+SUMIF($C$393,J10,$E$416)+SUMIF($C$422,J10,$E$445)</f>
        <v>0</v>
      </c>
      <c r="L10" s="63">
        <f>IFERROR(K10/$C$6,0)</f>
        <v>0</v>
      </c>
      <c r="M10" s="63">
        <f t="shared" ref="M10:M20" si="2">SUMIF($C$9,J10,$D$32)+SUMIF($C$39,J10,$D$62)+SUMIF($C$74,J10,$D$98)+SUMIF($C$103,J10,$D$127)+SUMIF($C$132,J10,$D$156)+SUMIF($C$161,J10,$D$185)+SUMIF($C$190,J10,$D$214)+SUMIF($C$219,J10,$D$243)+SUMIF($C$248,J10,$D$272)+SUMIF($C$277,J10,$D$301)+SUMIF($C$306,J10,$D$330)+SUMIF($C$335,J10,$D$359)+SUMIF($C$364,J10,$D$388)+SUMIF($C$393,J10,$D$417)+SUMIF($C$422,J10,$D$446)</f>
        <v>0</v>
      </c>
      <c r="N10" s="64">
        <f>SUMIF($C$74,J10,$C$101)+SUMIF($C$103,J10,$C$130)+SUMIF($C$132,J10,$C$159)+SUMIF($C$161,J10,$C$188)+SUMIF($C$190,J10,$C$217)+SUMIF($C$219,J10,$C$246)+SUMIF($C$248,J10,$C$275)+SUMIF($C$277,J10,$C$304)+SUMIF($C$306,J10,$C$333)+SUMIF($C$335,J10,$C$362)+SUMIF($C$364,J10,$C$391)+SUMIF($C$393,J10,$C$420)+SUMIF($C$422,J10,$C$449)</f>
        <v>0</v>
      </c>
      <c r="O10" s="65">
        <f>IFERROR(K10/N10,0)</f>
        <v>0</v>
      </c>
      <c r="P10" s="66">
        <f>IFERROR(M10/SUM($M$10:$M$13,$M$18:$M$20),0)</f>
        <v>0</v>
      </c>
      <c r="Q10" s="67">
        <f>$C$6*P10</f>
        <v>0</v>
      </c>
      <c r="R10" s="65">
        <f>IFERROR(K10/Q10,0)</f>
        <v>0</v>
      </c>
      <c r="S10" s="112"/>
      <c r="T10" s="110"/>
      <c r="U10" s="117">
        <f>R10+IFERROR(VLOOKUP(S10,$J$9:$R$23,9,FALSE),0)+IFERROR(VLOOKUP(T10,$J$9:$R$23,9,FALSE),0)</f>
        <v>0</v>
      </c>
      <c r="V10" s="63">
        <f>U10*Q10</f>
        <v>0</v>
      </c>
      <c r="W10" s="1">
        <v>1</v>
      </c>
    </row>
    <row r="11" spans="2:23" x14ac:dyDescent="0.35">
      <c r="B11" s="108" t="s">
        <v>211</v>
      </c>
      <c r="C11" s="95">
        <f>VLOOKUP(B11,Table1[[name]:[impact]],3,FALSE)</f>
        <v>0</v>
      </c>
      <c r="D11" s="107">
        <v>0</v>
      </c>
      <c r="E11" s="94">
        <f t="shared" ref="E11:E30" si="3">C11*D11</f>
        <v>0</v>
      </c>
      <c r="I11" s="55">
        <f t="shared" si="0"/>
        <v>0</v>
      </c>
      <c r="J11" s="79" t="str">
        <f>Taustatiedot!A5</f>
        <v>kasvisruoka</v>
      </c>
      <c r="K11" s="63">
        <f t="shared" si="1"/>
        <v>0</v>
      </c>
      <c r="L11" s="63">
        <f t="shared" ref="L11:L22" si="4">IFERROR(K11/$C$6,0)</f>
        <v>0</v>
      </c>
      <c r="M11" s="63">
        <f t="shared" si="2"/>
        <v>0</v>
      </c>
      <c r="N11" s="64">
        <f>SUMIF($C$74,J11,$C$101)+SUMIF($C$103,J11,$C$130)+SUMIF($C$132,J11,$C$159)+SUMIF($C$161,J11,$C$188)+SUMIF($C$190,J11,$C$217)+SUMIF($C$219,J11,$C$246)+SUMIF($C$248,J11,$C$275)+SUMIF($C$277,J11,$C$304)+SUMIF($C$306,J11,$C$333)+SUMIF($C$335,J11,$C$362)+SUMIF($C$364,J11,$C$391)+SUMIF($C$393,J11,$C$420)+SUMIF($C$422,J11,$C$449)</f>
        <v>0</v>
      </c>
      <c r="O11" s="65">
        <f t="shared" ref="O11:O20" si="5">IFERROR(K11/N11,0)</f>
        <v>0</v>
      </c>
      <c r="P11" s="66">
        <f t="shared" ref="P11:P20" si="6">IFERROR(M11/SUM($M$10:$M$13,$M$18:$M$20),0)</f>
        <v>0</v>
      </c>
      <c r="Q11" s="67">
        <f t="shared" ref="Q11:Q12" si="7">$C$6*P11</f>
        <v>0</v>
      </c>
      <c r="R11" s="65">
        <f t="shared" ref="R11:R13" si="8">IFERROR(K11/Q11,0)</f>
        <v>0</v>
      </c>
      <c r="S11" s="112"/>
      <c r="T11" s="110"/>
      <c r="U11" s="117">
        <f t="shared" ref="U11:U13" si="9">R11+IFERROR(VLOOKUP(S11,$J$9:$R$23,9,FALSE),0)+IFERROR(VLOOKUP(T11,$J$9:$R$23,9,FALSE),0)</f>
        <v>0</v>
      </c>
      <c r="V11" s="63">
        <f>U11*Q11</f>
        <v>0</v>
      </c>
      <c r="W11" s="1">
        <v>1</v>
      </c>
    </row>
    <row r="12" spans="2:23" x14ac:dyDescent="0.35">
      <c r="B12" s="108" t="s">
        <v>211</v>
      </c>
      <c r="C12" s="95">
        <f>VLOOKUP(B12,Table1[[name]:[impact]],3,FALSE)</f>
        <v>0</v>
      </c>
      <c r="D12" s="107">
        <v>0</v>
      </c>
      <c r="E12" s="94">
        <f t="shared" si="3"/>
        <v>0</v>
      </c>
      <c r="I12" s="55">
        <f t="shared" si="0"/>
        <v>0</v>
      </c>
      <c r="J12" s="79" t="str">
        <f>Taustatiedot!A4</f>
        <v>kalaruoka</v>
      </c>
      <c r="K12" s="63">
        <f t="shared" si="1"/>
        <v>0</v>
      </c>
      <c r="L12" s="63">
        <f t="shared" si="4"/>
        <v>0</v>
      </c>
      <c r="M12" s="63">
        <f t="shared" si="2"/>
        <v>0</v>
      </c>
      <c r="N12" s="64">
        <f>SUMIF($C$74,J12,$C$101)+SUMIF($C$103,J12,$C$130)+SUMIF($C$132,J12,$C$159)+SUMIF($C$161,J12,$C$188)+SUMIF($C$190,J12,$C$217)+SUMIF($C$219,J12,$C$246)+SUMIF($C$248,J12,$C$275)+SUMIF($C$277,J12,$C$304)+SUMIF($C$306,J12,$C$333)+SUMIF($C$335,J12,$C$362)+SUMIF($C$364,J12,$C$391)+SUMIF($C$393,J12,$C$420)+SUMIF($C$422,J12,$C$449)</f>
        <v>0</v>
      </c>
      <c r="O12" s="65">
        <f t="shared" si="5"/>
        <v>0</v>
      </c>
      <c r="P12" s="66">
        <f t="shared" si="6"/>
        <v>0</v>
      </c>
      <c r="Q12" s="67">
        <f t="shared" si="7"/>
        <v>0</v>
      </c>
      <c r="R12" s="65">
        <f t="shared" si="8"/>
        <v>0</v>
      </c>
      <c r="S12" s="112"/>
      <c r="T12" s="110"/>
      <c r="U12" s="117">
        <f t="shared" si="9"/>
        <v>0</v>
      </c>
      <c r="V12" s="63">
        <f>U12*Q12</f>
        <v>0</v>
      </c>
      <c r="W12" s="1">
        <v>1</v>
      </c>
    </row>
    <row r="13" spans="2:23" x14ac:dyDescent="0.35">
      <c r="B13" s="108" t="s">
        <v>211</v>
      </c>
      <c r="C13" s="95">
        <f>VLOOKUP(B13,Table1[[name]:[impact]],3,FALSE)</f>
        <v>0</v>
      </c>
      <c r="D13" s="107">
        <v>0</v>
      </c>
      <c r="E13" s="94">
        <f t="shared" si="3"/>
        <v>0</v>
      </c>
      <c r="I13" s="55">
        <f t="shared" si="0"/>
        <v>0</v>
      </c>
      <c r="J13" s="78" t="str">
        <f>Taustatiedot!A3</f>
        <v>liharuoka</v>
      </c>
      <c r="K13" s="63">
        <f t="shared" si="1"/>
        <v>0</v>
      </c>
      <c r="L13" s="63">
        <f t="shared" si="4"/>
        <v>0</v>
      </c>
      <c r="M13" s="63">
        <f t="shared" si="2"/>
        <v>0</v>
      </c>
      <c r="N13" s="64">
        <f>SUMIF($C$74,J13,$C$101)+SUMIF($C$103,J13,$C$130)+SUMIF($C$132,J13,$C$159)+SUMIF($C$161,J13,$C$188)+SUMIF($C$190,J13,$C$217)+SUMIF($C$219,J13,$C$246)+SUMIF($C$248,J13,$C$275)+SUMIF($C$277,J13,$C$304)+SUMIF($C$306,J13,$C$333)+SUMIF($C$335,J13,$C$362)+SUMIF($C$364,J13,$C$391)+SUMIF($C$393,J13,$C$420)+SUMIF($C$422,J13,$C$449)</f>
        <v>0</v>
      </c>
      <c r="O13" s="65">
        <f t="shared" si="5"/>
        <v>0</v>
      </c>
      <c r="P13" s="66">
        <f t="shared" si="6"/>
        <v>0</v>
      </c>
      <c r="Q13" s="67">
        <f>$C$6*P13</f>
        <v>0</v>
      </c>
      <c r="R13" s="65">
        <f t="shared" si="8"/>
        <v>0</v>
      </c>
      <c r="S13" s="112"/>
      <c r="T13" s="110"/>
      <c r="U13" s="117">
        <f t="shared" si="9"/>
        <v>0</v>
      </c>
      <c r="V13" s="63">
        <f>U13*Q13</f>
        <v>0</v>
      </c>
      <c r="W13" s="1">
        <v>1</v>
      </c>
    </row>
    <row r="14" spans="2:23" x14ac:dyDescent="0.35">
      <c r="B14" s="108" t="s">
        <v>211</v>
      </c>
      <c r="C14" s="95">
        <f>VLOOKUP(B14,Table1[[name]:[impact]],3,FALSE)</f>
        <v>0</v>
      </c>
      <c r="D14" s="107">
        <v>0</v>
      </c>
      <c r="E14" s="94">
        <f t="shared" si="3"/>
        <v>0</v>
      </c>
      <c r="I14" s="55">
        <f t="shared" si="0"/>
        <v>0</v>
      </c>
      <c r="J14" s="80" t="str">
        <f>Taustatiedot!A9</f>
        <v>lisukkeet</v>
      </c>
      <c r="K14" s="68">
        <f t="shared" si="1"/>
        <v>0</v>
      </c>
      <c r="L14" s="63">
        <f t="shared" si="4"/>
        <v>0</v>
      </c>
      <c r="M14" s="68">
        <f t="shared" si="2"/>
        <v>0</v>
      </c>
      <c r="N14" s="69"/>
      <c r="O14" s="65"/>
      <c r="P14" s="66"/>
      <c r="Q14" s="67">
        <f>IF($C$9=$J$14,$W$22,$W$23)</f>
        <v>0</v>
      </c>
      <c r="R14" s="65" cm="1">
        <f t="array" ref="R14">IFERROR(_xlfn.IFS($C$9="lisukkeet",$E$37/$W$22,$C$39="lisukkeet",$E$67/$W$23),0)</f>
        <v>0</v>
      </c>
      <c r="S14" s="113"/>
      <c r="T14" s="111"/>
      <c r="U14" s="118"/>
      <c r="V14" s="63"/>
      <c r="W14" s="1">
        <v>1</v>
      </c>
    </row>
    <row r="15" spans="2:23" x14ac:dyDescent="0.35">
      <c r="B15" s="108" t="s">
        <v>211</v>
      </c>
      <c r="C15" s="95">
        <f>VLOOKUP(B15,Table1[[name]:[impact]],3,FALSE)</f>
        <v>0</v>
      </c>
      <c r="D15" s="107">
        <v>0</v>
      </c>
      <c r="E15" s="94">
        <f t="shared" si="3"/>
        <v>0</v>
      </c>
      <c r="I15" s="55">
        <f t="shared" si="0"/>
        <v>1</v>
      </c>
      <c r="J15" s="80" t="str">
        <f>Taustatiedot!A10</f>
        <v>vegaanilisukkeet</v>
      </c>
      <c r="K15" s="68">
        <f t="shared" si="1"/>
        <v>0</v>
      </c>
      <c r="L15" s="63">
        <f t="shared" si="4"/>
        <v>0</v>
      </c>
      <c r="M15" s="68">
        <f t="shared" si="2"/>
        <v>0</v>
      </c>
      <c r="N15" s="69"/>
      <c r="O15" s="65"/>
      <c r="P15" s="66"/>
      <c r="Q15" s="67">
        <f>IF($C$9=$J$15,$W$22,$W$23)</f>
        <v>0</v>
      </c>
      <c r="R15" s="65" cm="1">
        <f t="array" ref="R15">IFERROR(_xlfn.IFS($C$9="vegaanilisukkeet",$E$37/$W$22,$C$39="vegaanilisukkeet",$E$67/$W$23),0)</f>
        <v>0</v>
      </c>
      <c r="S15" s="113"/>
      <c r="T15" s="111"/>
      <c r="U15" s="118"/>
      <c r="V15" s="63"/>
      <c r="W15" s="1">
        <v>1</v>
      </c>
    </row>
    <row r="16" spans="2:23" x14ac:dyDescent="0.35">
      <c r="B16" s="108" t="s">
        <v>211</v>
      </c>
      <c r="C16" s="95">
        <f>VLOOKUP(B16,Table1[[name]:[impact]],3,FALSE)</f>
        <v>0</v>
      </c>
      <c r="D16" s="107">
        <v>0</v>
      </c>
      <c r="E16" s="94">
        <f t="shared" si="3"/>
        <v>0</v>
      </c>
      <c r="I16" s="55">
        <f t="shared" si="0"/>
        <v>0</v>
      </c>
      <c r="J16" s="80" t="str">
        <f>Taustatiedot!A7</f>
        <v>jälkiruoka</v>
      </c>
      <c r="K16" s="68">
        <f>IF(K10&gt;0,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,(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+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))</f>
        <v>0</v>
      </c>
      <c r="L16" s="63">
        <f t="shared" si="4"/>
        <v>0</v>
      </c>
      <c r="M16" s="68">
        <f>IF(M10&gt;0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+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)</f>
        <v>0</v>
      </c>
      <c r="N16" s="69"/>
      <c r="O16" s="65"/>
      <c r="P16" s="66"/>
      <c r="Q16" s="67">
        <f>SUMIF($I$10:$I$13,0,$Q$10:$Q$13)+SUMIF($I$18:$I$20,0,$Q$18:$Q$20)</f>
        <v>0</v>
      </c>
      <c r="R16" s="65">
        <f t="shared" ref="R16:R20" si="10">IFERROR(K16/Q16,0)</f>
        <v>0</v>
      </c>
      <c r="S16" s="113"/>
      <c r="T16" s="111"/>
      <c r="U16" s="118"/>
      <c r="V16" s="63"/>
      <c r="W16" s="1">
        <v>1</v>
      </c>
    </row>
    <row r="17" spans="2:23" x14ac:dyDescent="0.35">
      <c r="B17" s="108" t="s">
        <v>211</v>
      </c>
      <c r="C17" s="95">
        <f>VLOOKUP(B17,Table1[[name]:[impact]],3,FALSE)</f>
        <v>0</v>
      </c>
      <c r="D17" s="107">
        <v>0</v>
      </c>
      <c r="E17" s="94">
        <f t="shared" si="3"/>
        <v>0</v>
      </c>
      <c r="I17" s="55">
        <f t="shared" si="0"/>
        <v>1</v>
      </c>
      <c r="J17" s="80" t="str">
        <f>Taustatiedot!A8</f>
        <v>vegaanijälkiruoka</v>
      </c>
      <c r="K17" s="68">
        <f>IF(K10&gt;0,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,0)</f>
        <v>0</v>
      </c>
      <c r="L17" s="63">
        <f t="shared" si="4"/>
        <v>0</v>
      </c>
      <c r="M17" s="68">
        <f>IF(M10&gt;0,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,0)</f>
        <v>0</v>
      </c>
      <c r="N17" s="69"/>
      <c r="O17" s="65"/>
      <c r="P17" s="66"/>
      <c r="Q17" s="67">
        <f>SUMIF($I$10:$I$13,1,$Q$10:$Q$13)+SUMIF($I$18:$I$20,1,$Q$18:$Q$20)</f>
        <v>0</v>
      </c>
      <c r="R17" s="65">
        <f t="shared" si="10"/>
        <v>0</v>
      </c>
      <c r="S17" s="113"/>
      <c r="T17" s="111"/>
      <c r="U17" s="118"/>
      <c r="V17" s="63"/>
      <c r="W17" s="1">
        <v>1</v>
      </c>
    </row>
    <row r="18" spans="2:23" x14ac:dyDescent="0.35">
      <c r="B18" s="108" t="s">
        <v>211</v>
      </c>
      <c r="C18" s="95">
        <f>VLOOKUP(B18,Table1[[name]:[impact]],3,FALSE)</f>
        <v>0</v>
      </c>
      <c r="D18" s="107">
        <v>0</v>
      </c>
      <c r="E18" s="94">
        <f t="shared" si="3"/>
        <v>0</v>
      </c>
      <c r="I18" s="55">
        <f t="shared" si="0"/>
        <v>0</v>
      </c>
      <c r="J18" s="78" t="str">
        <f>Taustatiedot!A11</f>
        <v>a la carte</v>
      </c>
      <c r="K18" s="63">
        <f t="shared" si="1"/>
        <v>0</v>
      </c>
      <c r="L18" s="63">
        <f t="shared" si="4"/>
        <v>0</v>
      </c>
      <c r="M18" s="63">
        <f t="shared" si="2"/>
        <v>0</v>
      </c>
      <c r="N18" s="64">
        <f>SUMIF($C$74,J18,$C$101)+SUMIF($C$103,J18,$C$130)+SUMIF($C$132,J18,$C$159)+SUMIF($C$161,J18,$C$188)+SUMIF($C$190,J18,$C$217)+SUMIF($C$219,J18,$C$246)+SUMIF($C$248,J18,$C$275)+SUMIF($C$277,J18,$C$304)+SUMIF($C$306,J18,$C$333)+SUMIF($C$335,J18,$C$362)+SUMIF($C$364,J18,$C$391)+SUMIF($C$393,J18,$C$420)+SUMIF($C$422,J18,$C$449)</f>
        <v>0</v>
      </c>
      <c r="O18" s="65">
        <f t="shared" si="5"/>
        <v>0</v>
      </c>
      <c r="P18" s="66">
        <f t="shared" si="6"/>
        <v>0</v>
      </c>
      <c r="Q18" s="67">
        <f t="shared" ref="Q18:Q20" si="11">$C$6*P18</f>
        <v>0</v>
      </c>
      <c r="R18" s="65">
        <f t="shared" si="10"/>
        <v>0</v>
      </c>
      <c r="S18" s="112"/>
      <c r="T18" s="110"/>
      <c r="U18" s="117">
        <f t="shared" ref="U18:U20" si="12">R18+IFERROR(VLOOKUP(S18,$J$9:$R$23,9,FALSE),0)+IFERROR(VLOOKUP(T18,$J$9:$R$23,9,FALSE),0)</f>
        <v>0</v>
      </c>
      <c r="V18" s="63">
        <f>U18*Q18</f>
        <v>0</v>
      </c>
      <c r="W18" s="1">
        <v>1</v>
      </c>
    </row>
    <row r="19" spans="2:23" x14ac:dyDescent="0.35">
      <c r="B19" s="108" t="s">
        <v>211</v>
      </c>
      <c r="C19" s="95">
        <f>VLOOKUP(B19,Table1[[name]:[impact]],3,FALSE)</f>
        <v>0</v>
      </c>
      <c r="D19" s="107">
        <v>0</v>
      </c>
      <c r="E19" s="94">
        <f t="shared" si="3"/>
        <v>0</v>
      </c>
      <c r="I19" s="55">
        <f t="shared" si="0"/>
        <v>1</v>
      </c>
      <c r="J19" s="79" t="str">
        <f>Taustatiedot!A12</f>
        <v>vegaani a la carte</v>
      </c>
      <c r="K19" s="63">
        <f t="shared" si="1"/>
        <v>0</v>
      </c>
      <c r="L19" s="63">
        <f t="shared" si="4"/>
        <v>0</v>
      </c>
      <c r="M19" s="63">
        <f t="shared" si="2"/>
        <v>0</v>
      </c>
      <c r="N19" s="64">
        <f>SUMIF($C$74,J19,$C$101)+SUMIF($C$103,J19,$C$130)+SUMIF($C$132,J19,$C$159)+SUMIF($C$161,J19,$C$188)+SUMIF($C$190,J19,$C$217)+SUMIF($C$219,J19,$C$246)+SUMIF($C$248,J19,$C$275)+SUMIF($C$277,J19,$C$304)+SUMIF($C$306,J19,$C$333)+SUMIF($C$335,J19,$C$362)+SUMIF($C$364,J19,$C$391)+SUMIF($C$393,J19,$C$420)+SUMIF($C$422,J19,$C$449)</f>
        <v>0</v>
      </c>
      <c r="O19" s="65">
        <f t="shared" si="5"/>
        <v>0</v>
      </c>
      <c r="P19" s="66">
        <f t="shared" si="6"/>
        <v>0</v>
      </c>
      <c r="Q19" s="67">
        <f t="shared" si="11"/>
        <v>0</v>
      </c>
      <c r="R19" s="65">
        <f t="shared" si="10"/>
        <v>0</v>
      </c>
      <c r="S19" s="112"/>
      <c r="T19" s="110"/>
      <c r="U19" s="117">
        <f>R19+IFERROR(VLOOKUP(S19,$J$9:$R$23,9,FALSE),0)+IFERROR(VLOOKUP(T19,$J$9:$R$23,9,FALSE),0)</f>
        <v>0</v>
      </c>
      <c r="V19" s="63">
        <f>U19*Q19</f>
        <v>0</v>
      </c>
      <c r="W19" s="1">
        <v>1</v>
      </c>
    </row>
    <row r="20" spans="2:23" ht="15" thickBot="1" x14ac:dyDescent="0.4">
      <c r="B20" s="108" t="s">
        <v>211</v>
      </c>
      <c r="C20" s="95">
        <f>VLOOKUP(B20,Table1[[name]:[impact]],3,FALSE)</f>
        <v>0</v>
      </c>
      <c r="D20" s="107">
        <v>0</v>
      </c>
      <c r="E20" s="94">
        <f t="shared" si="3"/>
        <v>0</v>
      </c>
      <c r="I20" s="55">
        <f t="shared" si="0"/>
        <v>0</v>
      </c>
      <c r="J20" s="81" t="str">
        <f>Taustatiedot!A13</f>
        <v>muu ruoka 3</v>
      </c>
      <c r="K20" s="60">
        <f t="shared" si="1"/>
        <v>0</v>
      </c>
      <c r="L20" s="60">
        <f t="shared" si="4"/>
        <v>0</v>
      </c>
      <c r="M20" s="60">
        <f t="shared" si="2"/>
        <v>0</v>
      </c>
      <c r="N20" s="61">
        <f>SUMIF($C$74,J20,$C$101)+SUMIF($C$103,J20,$C$130)+SUMIF($C$132,J20,$C$159)+SUMIF($C$161,J20,$C$188)+SUMIF($C$190,J20,$C$217)+SUMIF($C$219,J20,$C$246)+SUMIF($C$248,J20,$C$275)+SUMIF($C$277,J20,$C$304)+SUMIF($C$306,J20,$C$333)+SUMIF($C$335,J20,$C$362)+SUMIF($C$364,J20,$C$391)+SUMIF($C$393,J20,$C$420)+SUMIF($C$422,J20,$C$449)</f>
        <v>0</v>
      </c>
      <c r="O20" s="65">
        <f t="shared" si="5"/>
        <v>0</v>
      </c>
      <c r="P20" s="66">
        <f t="shared" si="6"/>
        <v>0</v>
      </c>
      <c r="Q20" s="62">
        <f t="shared" si="11"/>
        <v>0</v>
      </c>
      <c r="R20" s="65">
        <f t="shared" si="10"/>
        <v>0</v>
      </c>
      <c r="S20" s="114"/>
      <c r="T20" s="115"/>
      <c r="U20" s="119">
        <f t="shared" si="12"/>
        <v>0</v>
      </c>
      <c r="V20" s="60">
        <f>U20*Q20</f>
        <v>0</v>
      </c>
      <c r="W20" s="1">
        <v>1</v>
      </c>
    </row>
    <row r="21" spans="2:23" ht="15" thickTop="1" x14ac:dyDescent="0.35">
      <c r="B21" s="108" t="s">
        <v>211</v>
      </c>
      <c r="C21" s="95">
        <f>VLOOKUP(B21,Table1[[name]:[impact]],3,FALSE)</f>
        <v>0</v>
      </c>
      <c r="D21" s="107">
        <v>0</v>
      </c>
      <c r="E21" s="94">
        <f t="shared" si="3"/>
        <v>0</v>
      </c>
      <c r="J21" s="82" t="s">
        <v>248</v>
      </c>
      <c r="K21" s="72">
        <f>SUM(K10:K20)</f>
        <v>0</v>
      </c>
      <c r="L21" s="109">
        <f t="shared" si="4"/>
        <v>0</v>
      </c>
      <c r="M21" s="72">
        <f>SUM(M10:M20)</f>
        <v>0</v>
      </c>
      <c r="N21" s="73">
        <f>SUM(N10:N20)</f>
        <v>0</v>
      </c>
      <c r="O21" s="74"/>
      <c r="P21" s="75"/>
      <c r="Q21" s="75"/>
      <c r="R21" s="76"/>
      <c r="S21" s="116"/>
      <c r="T21" s="116"/>
      <c r="U21" s="116"/>
      <c r="V21" s="75"/>
    </row>
    <row r="22" spans="2:23" x14ac:dyDescent="0.35">
      <c r="B22" s="108" t="s">
        <v>211</v>
      </c>
      <c r="C22" s="95">
        <f>VLOOKUP(B22,Table1[[name]:[impact]],3,FALSE)</f>
        <v>0</v>
      </c>
      <c r="D22" s="107">
        <v>0</v>
      </c>
      <c r="E22" s="94">
        <f t="shared" si="3"/>
        <v>0</v>
      </c>
      <c r="J22" s="78" t="s">
        <v>250</v>
      </c>
      <c r="K22" s="63">
        <f>IFERROR(K21/M21*M22,0)</f>
        <v>0</v>
      </c>
      <c r="L22" s="63">
        <f t="shared" si="4"/>
        <v>0</v>
      </c>
      <c r="M22" s="63">
        <f>SUM(C6:C7)</f>
        <v>0</v>
      </c>
      <c r="N22" s="70"/>
      <c r="O22" s="70"/>
      <c r="P22" s="71"/>
      <c r="Q22" s="71"/>
      <c r="R22" s="70"/>
      <c r="S22" s="111"/>
      <c r="T22" s="111"/>
      <c r="U22" s="111"/>
      <c r="V22" s="71"/>
      <c r="W22" s="49">
        <f>SUM(IF($I$10=1,$Q$10,0),IF($I$11=1,$Q$11,0),IF($I$12=1,$Q$12,0),IF($I$13=1,$Q$13,0),IF($I$18=1,$Q$18,0),IF($I$19=1,$Q$19,0),IF($I$20=1,$Q$20,0))</f>
        <v>0</v>
      </c>
    </row>
    <row r="23" spans="2:23" x14ac:dyDescent="0.35">
      <c r="B23" s="108" t="s">
        <v>211</v>
      </c>
      <c r="C23" s="95">
        <f>VLOOKUP(B23,Table1[[name]:[impact]],3,FALSE)</f>
        <v>0</v>
      </c>
      <c r="D23" s="107">
        <v>0</v>
      </c>
      <c r="E23" s="94">
        <f t="shared" si="3"/>
        <v>0</v>
      </c>
      <c r="J23" s="83" t="s">
        <v>253</v>
      </c>
      <c r="K23" s="63">
        <f>SUM(K21:K22)</f>
        <v>0</v>
      </c>
      <c r="L23" s="63">
        <f>SUM(L21:L22)</f>
        <v>0</v>
      </c>
      <c r="M23" s="71"/>
      <c r="N23" s="70"/>
      <c r="O23" s="70"/>
      <c r="P23" s="71"/>
      <c r="Q23" s="71"/>
      <c r="R23" s="70"/>
      <c r="S23" s="111"/>
      <c r="T23" s="111"/>
      <c r="U23" s="111"/>
      <c r="V23" s="71"/>
      <c r="W23" s="49">
        <f>SUM(IF($I$10=0,$Q$10,0),IF($I$11=0,$Q$11,0),IF($I$12=0,$Q$12,0),IF($I$13=0,$Q$13,0),IF($I$18=0,$Q$18,0),IF($I$19=0,$Q$19,0),IF($I$20=0,$Q$20,0))</f>
        <v>0</v>
      </c>
    </row>
    <row r="24" spans="2:23" x14ac:dyDescent="0.35">
      <c r="B24" s="108" t="s">
        <v>211</v>
      </c>
      <c r="C24" s="95">
        <f>VLOOKUP(B24,Table1[[name]:[impact]],3,FALSE)</f>
        <v>0</v>
      </c>
      <c r="D24" s="107">
        <v>0</v>
      </c>
      <c r="E24" s="94">
        <f t="shared" si="3"/>
        <v>0</v>
      </c>
    </row>
    <row r="25" spans="2:23" x14ac:dyDescent="0.35">
      <c r="B25" s="108" t="s">
        <v>211</v>
      </c>
      <c r="C25" s="95">
        <f>VLOOKUP(B25,Table1[[name]:[impact]],3,FALSE)</f>
        <v>0</v>
      </c>
      <c r="D25" s="107">
        <v>0</v>
      </c>
      <c r="E25" s="94">
        <f t="shared" si="3"/>
        <v>0</v>
      </c>
    </row>
    <row r="26" spans="2:23" x14ac:dyDescent="0.35">
      <c r="B26" s="108" t="s">
        <v>211</v>
      </c>
      <c r="C26" s="95">
        <f>VLOOKUP(B26,Table1[[name]:[impact]],3,FALSE)</f>
        <v>0</v>
      </c>
      <c r="D26" s="107">
        <v>0</v>
      </c>
      <c r="E26" s="94">
        <f t="shared" si="3"/>
        <v>0</v>
      </c>
    </row>
    <row r="27" spans="2:23" x14ac:dyDescent="0.35">
      <c r="B27" s="108" t="s">
        <v>211</v>
      </c>
      <c r="C27" s="95">
        <f>VLOOKUP(B27,Table1[[name]:[impact]],3,FALSE)</f>
        <v>0</v>
      </c>
      <c r="D27" s="107">
        <v>0</v>
      </c>
      <c r="E27" s="94">
        <f t="shared" si="3"/>
        <v>0</v>
      </c>
    </row>
    <row r="28" spans="2:23" x14ac:dyDescent="0.35">
      <c r="B28" s="108" t="s">
        <v>211</v>
      </c>
      <c r="C28" s="95">
        <f>VLOOKUP(B28,Table1[[name]:[impact]],3,FALSE)</f>
        <v>0</v>
      </c>
      <c r="D28" s="107">
        <v>0</v>
      </c>
      <c r="E28" s="94">
        <f t="shared" si="3"/>
        <v>0</v>
      </c>
    </row>
    <row r="29" spans="2:23" x14ac:dyDescent="0.35">
      <c r="B29" s="108" t="s">
        <v>211</v>
      </c>
      <c r="C29" s="95">
        <f>VLOOKUP(B29,Table1[[name]:[impact]],3,FALSE)</f>
        <v>0</v>
      </c>
      <c r="D29" s="107">
        <v>0</v>
      </c>
      <c r="E29" s="94">
        <f t="shared" si="3"/>
        <v>0</v>
      </c>
    </row>
    <row r="30" spans="2:23" x14ac:dyDescent="0.35">
      <c r="B30" s="108" t="s">
        <v>211</v>
      </c>
      <c r="C30" s="95">
        <f>VLOOKUP(B30,Table1[[name]:[impact]],3,FALSE)</f>
        <v>0</v>
      </c>
      <c r="D30" s="107">
        <v>0</v>
      </c>
      <c r="E30" s="94">
        <f t="shared" si="3"/>
        <v>0</v>
      </c>
    </row>
    <row r="31" spans="2:23" x14ac:dyDescent="0.35">
      <c r="B31" s="3"/>
      <c r="C31" s="4"/>
      <c r="D31" s="4" t="s">
        <v>209</v>
      </c>
      <c r="E31" s="94" t="s">
        <v>210</v>
      </c>
    </row>
    <row r="32" spans="2:23" x14ac:dyDescent="0.35">
      <c r="B32" s="3" t="s">
        <v>256</v>
      </c>
      <c r="C32" s="4"/>
      <c r="D32" s="4">
        <f>SUM(D11:D30)</f>
        <v>0</v>
      </c>
      <c r="E32" s="94">
        <f>SUM(E11:E30)</f>
        <v>0</v>
      </c>
    </row>
    <row r="33" spans="2:5" x14ac:dyDescent="0.35">
      <c r="B33" s="3" t="s">
        <v>255</v>
      </c>
      <c r="C33" s="4"/>
      <c r="D33" s="4"/>
      <c r="E33" s="94">
        <f>IFERROR(E32/D32,0)</f>
        <v>0</v>
      </c>
    </row>
    <row r="34" spans="2:5" x14ac:dyDescent="0.35">
      <c r="B34" s="3" t="s">
        <v>254</v>
      </c>
      <c r="C34" s="4"/>
      <c r="D34" s="95">
        <f>IFERROR(D32/C6,0)</f>
        <v>0</v>
      </c>
      <c r="E34" s="94">
        <f>IFERROR(E32/C6,0)</f>
        <v>0</v>
      </c>
    </row>
    <row r="35" spans="2:5" x14ac:dyDescent="0.35">
      <c r="B35" s="3" t="s">
        <v>278</v>
      </c>
      <c r="C35" s="96">
        <f>IF(C9="vegaanilisukkeet",$W$22,$W$23)</f>
        <v>0</v>
      </c>
      <c r="D35" s="95"/>
      <c r="E35" s="94"/>
    </row>
    <row r="36" spans="2:5" x14ac:dyDescent="0.35">
      <c r="B36" s="3" t="s">
        <v>279</v>
      </c>
      <c r="C36" s="4"/>
      <c r="D36" s="95"/>
      <c r="E36" s="94">
        <f>IFERROR(IF(C9="vegaanilisukkeet",$W$22/$C$6*$E$32,$E$32),0)</f>
        <v>0</v>
      </c>
    </row>
    <row r="37" spans="2:5" x14ac:dyDescent="0.35">
      <c r="B37" s="87" t="s">
        <v>280</v>
      </c>
      <c r="C37" s="52"/>
      <c r="D37" s="52"/>
      <c r="E37" s="97">
        <f>IF(C9="vegaanilisukkeet",E36,E36+(E62-E66))</f>
        <v>0</v>
      </c>
    </row>
    <row r="39" spans="2:5" x14ac:dyDescent="0.35">
      <c r="B39" s="2" t="s">
        <v>282</v>
      </c>
      <c r="C39" s="98" t="s">
        <v>243</v>
      </c>
      <c r="D39" s="92"/>
      <c r="E39" s="99"/>
    </row>
    <row r="40" spans="2:5" x14ac:dyDescent="0.35">
      <c r="B40" s="3" t="s">
        <v>208</v>
      </c>
      <c r="C40" s="4" t="s">
        <v>207</v>
      </c>
      <c r="D40" s="4" t="s">
        <v>209</v>
      </c>
      <c r="E40" s="94" t="s">
        <v>210</v>
      </c>
    </row>
    <row r="41" spans="2:5" x14ac:dyDescent="0.35">
      <c r="B41" s="108" t="s">
        <v>211</v>
      </c>
      <c r="C41" s="4">
        <f>VLOOKUP(B41,Table1[[name]:[impact]],3,FALSE)</f>
        <v>0</v>
      </c>
      <c r="D41" s="107">
        <v>0</v>
      </c>
      <c r="E41" s="5">
        <f t="shared" ref="E41:E60" si="13">C41*D41</f>
        <v>0</v>
      </c>
    </row>
    <row r="42" spans="2:5" x14ac:dyDescent="0.35">
      <c r="B42" s="108" t="s">
        <v>211</v>
      </c>
      <c r="C42" s="4">
        <f>VLOOKUP(B42,Table1[[name]:[impact]],3,FALSE)</f>
        <v>0</v>
      </c>
      <c r="D42" s="107">
        <v>0</v>
      </c>
      <c r="E42" s="5">
        <f t="shared" si="13"/>
        <v>0</v>
      </c>
    </row>
    <row r="43" spans="2:5" x14ac:dyDescent="0.35">
      <c r="B43" s="108" t="s">
        <v>211</v>
      </c>
      <c r="C43" s="4">
        <f>VLOOKUP(B43,Table1[[name]:[impact]],3,FALSE)</f>
        <v>0</v>
      </c>
      <c r="D43" s="107">
        <v>0</v>
      </c>
      <c r="E43" s="5">
        <f t="shared" si="13"/>
        <v>0</v>
      </c>
    </row>
    <row r="44" spans="2:5" x14ac:dyDescent="0.35">
      <c r="B44" s="108" t="s">
        <v>211</v>
      </c>
      <c r="C44" s="4">
        <f>VLOOKUP(B44,Table1[[name]:[impact]],3,FALSE)</f>
        <v>0</v>
      </c>
      <c r="D44" s="107">
        <v>0</v>
      </c>
      <c r="E44" s="5">
        <f t="shared" si="13"/>
        <v>0</v>
      </c>
    </row>
    <row r="45" spans="2:5" x14ac:dyDescent="0.35">
      <c r="B45" s="108" t="s">
        <v>211</v>
      </c>
      <c r="C45" s="4">
        <f>VLOOKUP(B45,Table1[[name]:[impact]],3,FALSE)</f>
        <v>0</v>
      </c>
      <c r="D45" s="107">
        <v>0</v>
      </c>
      <c r="E45" s="5">
        <f t="shared" si="13"/>
        <v>0</v>
      </c>
    </row>
    <row r="46" spans="2:5" x14ac:dyDescent="0.35">
      <c r="B46" s="108" t="s">
        <v>211</v>
      </c>
      <c r="C46" s="4">
        <f>VLOOKUP(B46,Table1[[name]:[impact]],3,FALSE)</f>
        <v>0</v>
      </c>
      <c r="D46" s="107">
        <v>0</v>
      </c>
      <c r="E46" s="5">
        <f t="shared" si="13"/>
        <v>0</v>
      </c>
    </row>
    <row r="47" spans="2:5" x14ac:dyDescent="0.35">
      <c r="B47" s="108" t="s">
        <v>211</v>
      </c>
      <c r="C47" s="4">
        <f>VLOOKUP(B47,Table1[[name]:[impact]],3,FALSE)</f>
        <v>0</v>
      </c>
      <c r="D47" s="107">
        <v>0</v>
      </c>
      <c r="E47" s="5">
        <f t="shared" si="13"/>
        <v>0</v>
      </c>
    </row>
    <row r="48" spans="2:5" x14ac:dyDescent="0.35">
      <c r="B48" s="108" t="s">
        <v>211</v>
      </c>
      <c r="C48" s="4">
        <f>VLOOKUP(B48,Table1[[name]:[impact]],3,FALSE)</f>
        <v>0</v>
      </c>
      <c r="D48" s="107">
        <v>0</v>
      </c>
      <c r="E48" s="5">
        <f t="shared" si="13"/>
        <v>0</v>
      </c>
    </row>
    <row r="49" spans="2:5" x14ac:dyDescent="0.35">
      <c r="B49" s="108" t="s">
        <v>211</v>
      </c>
      <c r="C49" s="4">
        <f>VLOOKUP(B49,Table1[[name]:[impact]],3,FALSE)</f>
        <v>0</v>
      </c>
      <c r="D49" s="107">
        <v>0</v>
      </c>
      <c r="E49" s="5">
        <f t="shared" si="13"/>
        <v>0</v>
      </c>
    </row>
    <row r="50" spans="2:5" x14ac:dyDescent="0.35">
      <c r="B50" s="108" t="s">
        <v>211</v>
      </c>
      <c r="C50" s="4">
        <f>VLOOKUP(B50,Table1[[name]:[impact]],3,FALSE)</f>
        <v>0</v>
      </c>
      <c r="D50" s="107">
        <v>0</v>
      </c>
      <c r="E50" s="5">
        <f t="shared" si="13"/>
        <v>0</v>
      </c>
    </row>
    <row r="51" spans="2:5" x14ac:dyDescent="0.35">
      <c r="B51" s="108" t="s">
        <v>211</v>
      </c>
      <c r="C51" s="4">
        <f>VLOOKUP(B51,Table1[[name]:[impact]],3,FALSE)</f>
        <v>0</v>
      </c>
      <c r="D51" s="107">
        <v>0</v>
      </c>
      <c r="E51" s="5">
        <f t="shared" si="13"/>
        <v>0</v>
      </c>
    </row>
    <row r="52" spans="2:5" x14ac:dyDescent="0.35">
      <c r="B52" s="108" t="s">
        <v>211</v>
      </c>
      <c r="C52" s="4">
        <f>VLOOKUP(B52,Table1[[name]:[impact]],3,FALSE)</f>
        <v>0</v>
      </c>
      <c r="D52" s="107">
        <v>0</v>
      </c>
      <c r="E52" s="5">
        <f t="shared" si="13"/>
        <v>0</v>
      </c>
    </row>
    <row r="53" spans="2:5" x14ac:dyDescent="0.35">
      <c r="B53" s="108" t="s">
        <v>211</v>
      </c>
      <c r="C53" s="4">
        <f>VLOOKUP(B53,Table1[[name]:[impact]],3,FALSE)</f>
        <v>0</v>
      </c>
      <c r="D53" s="107">
        <v>0</v>
      </c>
      <c r="E53" s="5">
        <f t="shared" si="13"/>
        <v>0</v>
      </c>
    </row>
    <row r="54" spans="2:5" x14ac:dyDescent="0.35">
      <c r="B54" s="108" t="s">
        <v>211</v>
      </c>
      <c r="C54" s="4">
        <f>VLOOKUP(B54,Table1[[name]:[impact]],3,FALSE)</f>
        <v>0</v>
      </c>
      <c r="D54" s="107">
        <v>0</v>
      </c>
      <c r="E54" s="5">
        <f t="shared" si="13"/>
        <v>0</v>
      </c>
    </row>
    <row r="55" spans="2:5" x14ac:dyDescent="0.35">
      <c r="B55" s="108" t="s">
        <v>211</v>
      </c>
      <c r="C55" s="4">
        <f>VLOOKUP(B55,Table1[[name]:[impact]],3,FALSE)</f>
        <v>0</v>
      </c>
      <c r="D55" s="107">
        <v>0</v>
      </c>
      <c r="E55" s="5">
        <f t="shared" si="13"/>
        <v>0</v>
      </c>
    </row>
    <row r="56" spans="2:5" x14ac:dyDescent="0.35">
      <c r="B56" s="108" t="s">
        <v>211</v>
      </c>
      <c r="C56" s="4">
        <f>VLOOKUP(B56,Table1[[name]:[impact]],3,FALSE)</f>
        <v>0</v>
      </c>
      <c r="D56" s="107">
        <v>0</v>
      </c>
      <c r="E56" s="5">
        <f t="shared" si="13"/>
        <v>0</v>
      </c>
    </row>
    <row r="57" spans="2:5" x14ac:dyDescent="0.35">
      <c r="B57" s="108" t="s">
        <v>211</v>
      </c>
      <c r="C57" s="4">
        <f>VLOOKUP(B57,Table1[[name]:[impact]],3,FALSE)</f>
        <v>0</v>
      </c>
      <c r="D57" s="107">
        <v>0</v>
      </c>
      <c r="E57" s="5">
        <f t="shared" si="13"/>
        <v>0</v>
      </c>
    </row>
    <row r="58" spans="2:5" x14ac:dyDescent="0.35">
      <c r="B58" s="108" t="s">
        <v>211</v>
      </c>
      <c r="C58" s="4">
        <f>VLOOKUP(B58,Table1[[name]:[impact]],3,FALSE)</f>
        <v>0</v>
      </c>
      <c r="D58" s="107">
        <v>0</v>
      </c>
      <c r="E58" s="5">
        <f t="shared" si="13"/>
        <v>0</v>
      </c>
    </row>
    <row r="59" spans="2:5" x14ac:dyDescent="0.35">
      <c r="B59" s="108" t="s">
        <v>211</v>
      </c>
      <c r="C59" s="4">
        <f>VLOOKUP(B59,Table1[[name]:[impact]],3,FALSE)</f>
        <v>0</v>
      </c>
      <c r="D59" s="107">
        <v>0</v>
      </c>
      <c r="E59" s="5">
        <f t="shared" si="13"/>
        <v>0</v>
      </c>
    </row>
    <row r="60" spans="2:5" x14ac:dyDescent="0.35">
      <c r="B60" s="108" t="s">
        <v>211</v>
      </c>
      <c r="C60" s="4">
        <f>VLOOKUP(B60,Table1[[name]:[impact]],3,FALSE)</f>
        <v>0</v>
      </c>
      <c r="D60" s="4">
        <v>0</v>
      </c>
      <c r="E60" s="5">
        <f t="shared" si="13"/>
        <v>0</v>
      </c>
    </row>
    <row r="61" spans="2:5" x14ac:dyDescent="0.35">
      <c r="B61" s="3"/>
      <c r="C61" s="4"/>
      <c r="D61" s="4" t="s">
        <v>209</v>
      </c>
      <c r="E61" s="94" t="s">
        <v>210</v>
      </c>
    </row>
    <row r="62" spans="2:5" x14ac:dyDescent="0.35">
      <c r="B62" s="3" t="s">
        <v>256</v>
      </c>
      <c r="C62" s="4"/>
      <c r="D62" s="4">
        <f>SUM(D41:D60)</f>
        <v>0</v>
      </c>
      <c r="E62" s="94">
        <f>SUM(E41:E60)</f>
        <v>0</v>
      </c>
    </row>
    <row r="63" spans="2:5" x14ac:dyDescent="0.35">
      <c r="B63" s="3" t="s">
        <v>255</v>
      </c>
      <c r="C63" s="4"/>
      <c r="D63" s="4"/>
      <c r="E63" s="94">
        <f>IFERROR(E62/D62,0)</f>
        <v>0</v>
      </c>
    </row>
    <row r="64" spans="2:5" x14ac:dyDescent="0.35">
      <c r="B64" s="3" t="s">
        <v>254</v>
      </c>
      <c r="C64" s="4"/>
      <c r="D64" s="95">
        <f>IFERROR(D62/C36,0)</f>
        <v>0</v>
      </c>
      <c r="E64" s="94">
        <f>IFERROR(E62/C36,0)</f>
        <v>0</v>
      </c>
    </row>
    <row r="65" spans="2:9" x14ac:dyDescent="0.35">
      <c r="B65" s="3" t="s">
        <v>278</v>
      </c>
      <c r="C65" s="96">
        <f>IF(C39="vegaanilisukkeet",$W$22,$W$23)</f>
        <v>0</v>
      </c>
      <c r="D65" s="95"/>
      <c r="E65" s="94"/>
    </row>
    <row r="66" spans="2:9" x14ac:dyDescent="0.35">
      <c r="B66" s="3" t="s">
        <v>279</v>
      </c>
      <c r="C66" s="4"/>
      <c r="D66" s="95"/>
      <c r="E66" s="94">
        <f>IF(C39="vegaanilisukkeet",$W$23/$C$6*$E$62,$E$62)</f>
        <v>0</v>
      </c>
    </row>
    <row r="67" spans="2:9" x14ac:dyDescent="0.35">
      <c r="B67" s="87" t="s">
        <v>280</v>
      </c>
      <c r="C67" s="52"/>
      <c r="D67" s="53"/>
      <c r="E67" s="97">
        <f>IF(C39="vegaanilisukkeet",E66,E66+(E32-E36))</f>
        <v>0</v>
      </c>
    </row>
    <row r="68" spans="2:9" s="52" customFormat="1" x14ac:dyDescent="0.35">
      <c r="D68" s="53"/>
      <c r="E68" s="53"/>
      <c r="H68" s="90"/>
      <c r="I68" s="57"/>
    </row>
    <row r="70" spans="2:9" x14ac:dyDescent="0.35">
      <c r="B70" s="47" t="s">
        <v>275</v>
      </c>
    </row>
    <row r="74" spans="2:9" x14ac:dyDescent="0.35">
      <c r="B74" s="2" t="s">
        <v>269</v>
      </c>
      <c r="C74" s="98" t="s">
        <v>211</v>
      </c>
      <c r="D74" s="92"/>
      <c r="E74" s="99"/>
    </row>
    <row r="75" spans="2:9" x14ac:dyDescent="0.35">
      <c r="B75" s="3" t="s">
        <v>208</v>
      </c>
      <c r="C75" s="4" t="s">
        <v>207</v>
      </c>
      <c r="D75" s="4" t="s">
        <v>209</v>
      </c>
      <c r="E75" s="5" t="s">
        <v>210</v>
      </c>
    </row>
    <row r="76" spans="2:9" x14ac:dyDescent="0.35">
      <c r="B76" s="108" t="s">
        <v>211</v>
      </c>
      <c r="C76" s="4">
        <f>VLOOKUP(B76,Table1[[name]:[impact]],3,FALSE)</f>
        <v>0</v>
      </c>
      <c r="D76" s="107">
        <v>0</v>
      </c>
      <c r="E76" s="5">
        <f t="shared" ref="E76:E95" si="14">C76*D76</f>
        <v>0</v>
      </c>
    </row>
    <row r="77" spans="2:9" x14ac:dyDescent="0.35">
      <c r="B77" s="108" t="s">
        <v>211</v>
      </c>
      <c r="C77" s="4">
        <f>VLOOKUP(B77,Table1[[name]:[impact]],3,FALSE)</f>
        <v>0</v>
      </c>
      <c r="D77" s="107">
        <v>0</v>
      </c>
      <c r="E77" s="5">
        <f t="shared" si="14"/>
        <v>0</v>
      </c>
    </row>
    <row r="78" spans="2:9" x14ac:dyDescent="0.35">
      <c r="B78" s="108" t="s">
        <v>211</v>
      </c>
      <c r="C78" s="4">
        <f>VLOOKUP(B78,Table1[[name]:[impact]],3,FALSE)</f>
        <v>0</v>
      </c>
      <c r="D78" s="107">
        <v>0</v>
      </c>
      <c r="E78" s="5">
        <f t="shared" si="14"/>
        <v>0</v>
      </c>
    </row>
    <row r="79" spans="2:9" x14ac:dyDescent="0.35">
      <c r="B79" s="108" t="s">
        <v>211</v>
      </c>
      <c r="C79" s="4">
        <f>VLOOKUP(B79,Table1[[name]:[impact]],3,FALSE)</f>
        <v>0</v>
      </c>
      <c r="D79" s="107">
        <v>0</v>
      </c>
      <c r="E79" s="5">
        <f t="shared" si="14"/>
        <v>0</v>
      </c>
    </row>
    <row r="80" spans="2:9" x14ac:dyDescent="0.35">
      <c r="B80" s="108" t="s">
        <v>211</v>
      </c>
      <c r="C80" s="4">
        <f>VLOOKUP(B80,Table1[[name]:[impact]],3,FALSE)</f>
        <v>0</v>
      </c>
      <c r="D80" s="107">
        <v>0</v>
      </c>
      <c r="E80" s="5">
        <f t="shared" si="14"/>
        <v>0</v>
      </c>
    </row>
    <row r="81" spans="2:5" x14ac:dyDescent="0.35">
      <c r="B81" s="108" t="s">
        <v>211</v>
      </c>
      <c r="C81" s="4">
        <f>VLOOKUP(B81,Table1[[name]:[impact]],3,FALSE)</f>
        <v>0</v>
      </c>
      <c r="D81" s="107">
        <v>0</v>
      </c>
      <c r="E81" s="5">
        <f t="shared" si="14"/>
        <v>0</v>
      </c>
    </row>
    <row r="82" spans="2:5" x14ac:dyDescent="0.35">
      <c r="B82" s="108" t="s">
        <v>211</v>
      </c>
      <c r="C82" s="4">
        <f>VLOOKUP(B82,Table1[[name]:[impact]],3,FALSE)</f>
        <v>0</v>
      </c>
      <c r="D82" s="107">
        <v>0</v>
      </c>
      <c r="E82" s="5">
        <f t="shared" si="14"/>
        <v>0</v>
      </c>
    </row>
    <row r="83" spans="2:5" x14ac:dyDescent="0.35">
      <c r="B83" s="108" t="s">
        <v>211</v>
      </c>
      <c r="C83" s="4">
        <f>VLOOKUP(B83,Table1[[name]:[impact]],3,FALSE)</f>
        <v>0</v>
      </c>
      <c r="D83" s="107">
        <v>0</v>
      </c>
      <c r="E83" s="5">
        <f t="shared" si="14"/>
        <v>0</v>
      </c>
    </row>
    <row r="84" spans="2:5" x14ac:dyDescent="0.35">
      <c r="B84" s="108" t="s">
        <v>211</v>
      </c>
      <c r="C84" s="4">
        <f>VLOOKUP(B84,Table1[[name]:[impact]],3,FALSE)</f>
        <v>0</v>
      </c>
      <c r="D84" s="107">
        <v>0</v>
      </c>
      <c r="E84" s="5">
        <f t="shared" si="14"/>
        <v>0</v>
      </c>
    </row>
    <row r="85" spans="2:5" x14ac:dyDescent="0.35">
      <c r="B85" s="108" t="s">
        <v>211</v>
      </c>
      <c r="C85" s="4">
        <f>VLOOKUP(B85,Table1[[name]:[impact]],3,FALSE)</f>
        <v>0</v>
      </c>
      <c r="D85" s="107">
        <v>0</v>
      </c>
      <c r="E85" s="5">
        <f t="shared" si="14"/>
        <v>0</v>
      </c>
    </row>
    <row r="86" spans="2:5" x14ac:dyDescent="0.35">
      <c r="B86" s="108" t="s">
        <v>211</v>
      </c>
      <c r="C86" s="4">
        <f>VLOOKUP(B86,Table1[[name]:[impact]],3,FALSE)</f>
        <v>0</v>
      </c>
      <c r="D86" s="107">
        <v>0</v>
      </c>
      <c r="E86" s="5">
        <f t="shared" si="14"/>
        <v>0</v>
      </c>
    </row>
    <row r="87" spans="2:5" x14ac:dyDescent="0.35">
      <c r="B87" s="108" t="s">
        <v>211</v>
      </c>
      <c r="C87" s="4">
        <f>VLOOKUP(B87,Table1[[name]:[impact]],3,FALSE)</f>
        <v>0</v>
      </c>
      <c r="D87" s="107">
        <v>0</v>
      </c>
      <c r="E87" s="5">
        <f t="shared" si="14"/>
        <v>0</v>
      </c>
    </row>
    <row r="88" spans="2:5" x14ac:dyDescent="0.35">
      <c r="B88" s="108" t="s">
        <v>211</v>
      </c>
      <c r="C88" s="4">
        <f>VLOOKUP(B88,Table1[[name]:[impact]],3,FALSE)</f>
        <v>0</v>
      </c>
      <c r="D88" s="107">
        <v>0</v>
      </c>
      <c r="E88" s="5">
        <f t="shared" si="14"/>
        <v>0</v>
      </c>
    </row>
    <row r="89" spans="2:5" x14ac:dyDescent="0.35">
      <c r="B89" s="108" t="s">
        <v>211</v>
      </c>
      <c r="C89" s="4">
        <f>VLOOKUP(B89,Table1[[name]:[impact]],3,FALSE)</f>
        <v>0</v>
      </c>
      <c r="D89" s="107">
        <v>0</v>
      </c>
      <c r="E89" s="5">
        <f t="shared" si="14"/>
        <v>0</v>
      </c>
    </row>
    <row r="90" spans="2:5" x14ac:dyDescent="0.35">
      <c r="B90" s="108" t="s">
        <v>211</v>
      </c>
      <c r="C90" s="4">
        <f>VLOOKUP(B90,Table1[[name]:[impact]],3,FALSE)</f>
        <v>0</v>
      </c>
      <c r="D90" s="107">
        <v>0</v>
      </c>
      <c r="E90" s="5">
        <f t="shared" si="14"/>
        <v>0</v>
      </c>
    </row>
    <row r="91" spans="2:5" x14ac:dyDescent="0.35">
      <c r="B91" s="108" t="s">
        <v>211</v>
      </c>
      <c r="C91" s="4">
        <f>VLOOKUP(B91,Table1[[name]:[impact]],3,FALSE)</f>
        <v>0</v>
      </c>
      <c r="D91" s="107">
        <v>0</v>
      </c>
      <c r="E91" s="5">
        <f t="shared" si="14"/>
        <v>0</v>
      </c>
    </row>
    <row r="92" spans="2:5" x14ac:dyDescent="0.35">
      <c r="B92" s="108" t="s">
        <v>211</v>
      </c>
      <c r="C92" s="4">
        <f>VLOOKUP(B92,Table1[[name]:[impact]],3,FALSE)</f>
        <v>0</v>
      </c>
      <c r="D92" s="107">
        <v>0</v>
      </c>
      <c r="E92" s="5">
        <f t="shared" si="14"/>
        <v>0</v>
      </c>
    </row>
    <row r="93" spans="2:5" x14ac:dyDescent="0.35">
      <c r="B93" s="108" t="s">
        <v>211</v>
      </c>
      <c r="C93" s="4">
        <f>VLOOKUP(B93,Table1[[name]:[impact]],3,FALSE)</f>
        <v>0</v>
      </c>
      <c r="D93" s="107">
        <v>0</v>
      </c>
      <c r="E93" s="5">
        <f t="shared" si="14"/>
        <v>0</v>
      </c>
    </row>
    <row r="94" spans="2:5" x14ac:dyDescent="0.35">
      <c r="B94" s="108" t="s">
        <v>211</v>
      </c>
      <c r="C94" s="4">
        <f>VLOOKUP(B94,Table1[[name]:[impact]],3,FALSE)</f>
        <v>0</v>
      </c>
      <c r="D94" s="107">
        <v>0</v>
      </c>
      <c r="E94" s="5">
        <f t="shared" si="14"/>
        <v>0</v>
      </c>
    </row>
    <row r="95" spans="2:5" x14ac:dyDescent="0.35">
      <c r="B95" s="108" t="s">
        <v>211</v>
      </c>
      <c r="C95" s="4">
        <f>VLOOKUP(B95,Table1[[name]:[impact]],3,FALSE)</f>
        <v>0</v>
      </c>
      <c r="D95" s="107">
        <v>0</v>
      </c>
      <c r="E95" s="5">
        <f t="shared" si="14"/>
        <v>0</v>
      </c>
    </row>
    <row r="96" spans="2:5" x14ac:dyDescent="0.35">
      <c r="B96" s="3"/>
      <c r="C96" s="4"/>
      <c r="D96" s="4"/>
      <c r="E96" s="5"/>
    </row>
    <row r="97" spans="2:5" x14ac:dyDescent="0.35">
      <c r="B97" s="3" t="s">
        <v>256</v>
      </c>
      <c r="C97" s="4"/>
      <c r="D97" s="95">
        <f>SUM(D76:D95)</f>
        <v>0</v>
      </c>
      <c r="E97" s="94">
        <f>SUM(E76:E95)</f>
        <v>0</v>
      </c>
    </row>
    <row r="98" spans="2:5" x14ac:dyDescent="0.35">
      <c r="B98" s="3" t="s">
        <v>257</v>
      </c>
      <c r="C98" s="100">
        <v>0</v>
      </c>
      <c r="D98" s="95">
        <f>D97-(C98*D97)</f>
        <v>0</v>
      </c>
      <c r="E98" s="94"/>
    </row>
    <row r="99" spans="2:5" x14ac:dyDescent="0.35">
      <c r="B99" s="3" t="s">
        <v>258</v>
      </c>
      <c r="C99" s="4"/>
      <c r="D99" s="4"/>
      <c r="E99" s="94">
        <f>IFERROR(E97/D98,0)</f>
        <v>0</v>
      </c>
    </row>
    <row r="100" spans="2:5" x14ac:dyDescent="0.35">
      <c r="B100" s="101" t="s">
        <v>283</v>
      </c>
      <c r="C100" s="102"/>
      <c r="D100" s="103">
        <v>0</v>
      </c>
      <c r="E100" s="104">
        <f>E99*D100</f>
        <v>0</v>
      </c>
    </row>
    <row r="101" spans="2:5" x14ac:dyDescent="0.35">
      <c r="B101" s="87" t="s">
        <v>259</v>
      </c>
      <c r="C101" s="105">
        <f>IFERROR(D98/D100,0)</f>
        <v>0</v>
      </c>
      <c r="D101" s="52"/>
      <c r="E101" s="97"/>
    </row>
    <row r="102" spans="2:5" x14ac:dyDescent="0.35">
      <c r="E102" s="10"/>
    </row>
    <row r="103" spans="2:5" x14ac:dyDescent="0.35">
      <c r="B103" s="2" t="s">
        <v>269</v>
      </c>
      <c r="C103" s="98" t="s">
        <v>211</v>
      </c>
      <c r="D103" s="92"/>
      <c r="E103" s="99"/>
    </row>
    <row r="104" spans="2:5" x14ac:dyDescent="0.35">
      <c r="B104" s="3" t="s">
        <v>208</v>
      </c>
      <c r="C104" s="4" t="s">
        <v>207</v>
      </c>
      <c r="D104" s="4" t="s">
        <v>209</v>
      </c>
      <c r="E104" s="5" t="s">
        <v>210</v>
      </c>
    </row>
    <row r="105" spans="2:5" x14ac:dyDescent="0.35">
      <c r="B105" s="108" t="s">
        <v>211</v>
      </c>
      <c r="C105" s="4">
        <f>VLOOKUP(B105,Table1[[name]:[impact]],3,FALSE)</f>
        <v>0</v>
      </c>
      <c r="D105" s="107">
        <v>0</v>
      </c>
      <c r="E105" s="5">
        <f t="shared" ref="E105:E124" si="15">C105*D105</f>
        <v>0</v>
      </c>
    </row>
    <row r="106" spans="2:5" x14ac:dyDescent="0.35">
      <c r="B106" s="108" t="s">
        <v>211</v>
      </c>
      <c r="C106" s="4">
        <f>VLOOKUP(B106,Table1[[name]:[impact]],3,FALSE)</f>
        <v>0</v>
      </c>
      <c r="D106" s="107">
        <v>0</v>
      </c>
      <c r="E106" s="5">
        <f t="shared" si="15"/>
        <v>0</v>
      </c>
    </row>
    <row r="107" spans="2:5" x14ac:dyDescent="0.35">
      <c r="B107" s="108" t="s">
        <v>211</v>
      </c>
      <c r="C107" s="4">
        <f>VLOOKUP(B107,Table1[[name]:[impact]],3,FALSE)</f>
        <v>0</v>
      </c>
      <c r="D107" s="107">
        <v>0</v>
      </c>
      <c r="E107" s="5">
        <f t="shared" si="15"/>
        <v>0</v>
      </c>
    </row>
    <row r="108" spans="2:5" x14ac:dyDescent="0.35">
      <c r="B108" s="108" t="s">
        <v>211</v>
      </c>
      <c r="C108" s="4">
        <f>VLOOKUP(B108,Table1[[name]:[impact]],3,FALSE)</f>
        <v>0</v>
      </c>
      <c r="D108" s="107">
        <v>0</v>
      </c>
      <c r="E108" s="5">
        <f t="shared" si="15"/>
        <v>0</v>
      </c>
    </row>
    <row r="109" spans="2:5" x14ac:dyDescent="0.35">
      <c r="B109" s="108" t="s">
        <v>211</v>
      </c>
      <c r="C109" s="4">
        <f>VLOOKUP(B109,Table1[[name]:[impact]],3,FALSE)</f>
        <v>0</v>
      </c>
      <c r="D109" s="107">
        <v>0</v>
      </c>
      <c r="E109" s="5">
        <f t="shared" si="15"/>
        <v>0</v>
      </c>
    </row>
    <row r="110" spans="2:5" x14ac:dyDescent="0.35">
      <c r="B110" s="108" t="s">
        <v>211</v>
      </c>
      <c r="C110" s="4">
        <f>VLOOKUP(B110,Table1[[name]:[impact]],3,FALSE)</f>
        <v>0</v>
      </c>
      <c r="D110" s="107">
        <v>0</v>
      </c>
      <c r="E110" s="5">
        <f t="shared" si="15"/>
        <v>0</v>
      </c>
    </row>
    <row r="111" spans="2:5" x14ac:dyDescent="0.35">
      <c r="B111" s="108" t="s">
        <v>211</v>
      </c>
      <c r="C111" s="4">
        <f>VLOOKUP(B111,Table1[[name]:[impact]],3,FALSE)</f>
        <v>0</v>
      </c>
      <c r="D111" s="107">
        <v>0</v>
      </c>
      <c r="E111" s="5">
        <f t="shared" si="15"/>
        <v>0</v>
      </c>
    </row>
    <row r="112" spans="2:5" x14ac:dyDescent="0.35">
      <c r="B112" s="108" t="s">
        <v>211</v>
      </c>
      <c r="C112" s="4">
        <f>VLOOKUP(B112,Table1[[name]:[impact]],3,FALSE)</f>
        <v>0</v>
      </c>
      <c r="D112" s="107">
        <v>0</v>
      </c>
      <c r="E112" s="5">
        <f t="shared" si="15"/>
        <v>0</v>
      </c>
    </row>
    <row r="113" spans="2:5" x14ac:dyDescent="0.35">
      <c r="B113" s="108" t="s">
        <v>211</v>
      </c>
      <c r="C113" s="4">
        <f>VLOOKUP(B113,Table1[[name]:[impact]],3,FALSE)</f>
        <v>0</v>
      </c>
      <c r="D113" s="107">
        <v>0</v>
      </c>
      <c r="E113" s="5">
        <f t="shared" si="15"/>
        <v>0</v>
      </c>
    </row>
    <row r="114" spans="2:5" x14ac:dyDescent="0.35">
      <c r="B114" s="108" t="s">
        <v>211</v>
      </c>
      <c r="C114" s="4">
        <f>VLOOKUP(B114,Table1[[name]:[impact]],3,FALSE)</f>
        <v>0</v>
      </c>
      <c r="D114" s="107">
        <v>0</v>
      </c>
      <c r="E114" s="5">
        <f t="shared" si="15"/>
        <v>0</v>
      </c>
    </row>
    <row r="115" spans="2:5" x14ac:dyDescent="0.35">
      <c r="B115" s="108" t="s">
        <v>211</v>
      </c>
      <c r="C115" s="4">
        <f>VLOOKUP(B115,Table1[[name]:[impact]],3,FALSE)</f>
        <v>0</v>
      </c>
      <c r="D115" s="107">
        <v>0</v>
      </c>
      <c r="E115" s="5">
        <f t="shared" si="15"/>
        <v>0</v>
      </c>
    </row>
    <row r="116" spans="2:5" x14ac:dyDescent="0.35">
      <c r="B116" s="108" t="s">
        <v>211</v>
      </c>
      <c r="C116" s="4">
        <f>VLOOKUP(B116,Table1[[name]:[impact]],3,FALSE)</f>
        <v>0</v>
      </c>
      <c r="D116" s="107">
        <v>0</v>
      </c>
      <c r="E116" s="5">
        <f t="shared" si="15"/>
        <v>0</v>
      </c>
    </row>
    <row r="117" spans="2:5" x14ac:dyDescent="0.35">
      <c r="B117" s="108" t="s">
        <v>211</v>
      </c>
      <c r="C117" s="4">
        <f>VLOOKUP(B117,Table1[[name]:[impact]],3,FALSE)</f>
        <v>0</v>
      </c>
      <c r="D117" s="107">
        <v>0</v>
      </c>
      <c r="E117" s="5">
        <f t="shared" si="15"/>
        <v>0</v>
      </c>
    </row>
    <row r="118" spans="2:5" x14ac:dyDescent="0.35">
      <c r="B118" s="108" t="s">
        <v>211</v>
      </c>
      <c r="C118" s="4">
        <f>VLOOKUP(B118,Table1[[name]:[impact]],3,FALSE)</f>
        <v>0</v>
      </c>
      <c r="D118" s="107">
        <v>0</v>
      </c>
      <c r="E118" s="5">
        <f t="shared" si="15"/>
        <v>0</v>
      </c>
    </row>
    <row r="119" spans="2:5" x14ac:dyDescent="0.35">
      <c r="B119" s="108" t="s">
        <v>211</v>
      </c>
      <c r="C119" s="4">
        <f>VLOOKUP(B119,Table1[[name]:[impact]],3,FALSE)</f>
        <v>0</v>
      </c>
      <c r="D119" s="107">
        <v>0</v>
      </c>
      <c r="E119" s="5">
        <f t="shared" si="15"/>
        <v>0</v>
      </c>
    </row>
    <row r="120" spans="2:5" x14ac:dyDescent="0.35">
      <c r="B120" s="108" t="s">
        <v>211</v>
      </c>
      <c r="C120" s="4">
        <f>VLOOKUP(B120,Table1[[name]:[impact]],3,FALSE)</f>
        <v>0</v>
      </c>
      <c r="D120" s="107">
        <v>0</v>
      </c>
      <c r="E120" s="5">
        <f t="shared" si="15"/>
        <v>0</v>
      </c>
    </row>
    <row r="121" spans="2:5" x14ac:dyDescent="0.35">
      <c r="B121" s="108" t="s">
        <v>211</v>
      </c>
      <c r="C121" s="4">
        <f>VLOOKUP(B121,Table1[[name]:[impact]],3,FALSE)</f>
        <v>0</v>
      </c>
      <c r="D121" s="107">
        <v>0</v>
      </c>
      <c r="E121" s="5">
        <f t="shared" si="15"/>
        <v>0</v>
      </c>
    </row>
    <row r="122" spans="2:5" x14ac:dyDescent="0.35">
      <c r="B122" s="108" t="s">
        <v>211</v>
      </c>
      <c r="C122" s="4">
        <f>VLOOKUP(B122,Table1[[name]:[impact]],3,FALSE)</f>
        <v>0</v>
      </c>
      <c r="D122" s="107">
        <v>0</v>
      </c>
      <c r="E122" s="5">
        <f t="shared" si="15"/>
        <v>0</v>
      </c>
    </row>
    <row r="123" spans="2:5" x14ac:dyDescent="0.35">
      <c r="B123" s="108" t="s">
        <v>211</v>
      </c>
      <c r="C123" s="4">
        <f>VLOOKUP(B123,Table1[[name]:[impact]],3,FALSE)</f>
        <v>0</v>
      </c>
      <c r="D123" s="107">
        <v>0</v>
      </c>
      <c r="E123" s="5">
        <f t="shared" si="15"/>
        <v>0</v>
      </c>
    </row>
    <row r="124" spans="2:5" x14ac:dyDescent="0.35">
      <c r="B124" s="108" t="s">
        <v>211</v>
      </c>
      <c r="C124" s="4">
        <f>VLOOKUP(B124,Table1[[name]:[impact]],3,FALSE)</f>
        <v>0</v>
      </c>
      <c r="D124" s="107">
        <v>0</v>
      </c>
      <c r="E124" s="5">
        <f t="shared" si="15"/>
        <v>0</v>
      </c>
    </row>
    <row r="125" spans="2:5" x14ac:dyDescent="0.35">
      <c r="B125" s="3"/>
      <c r="C125" s="4"/>
      <c r="D125" s="4"/>
      <c r="E125" s="5"/>
    </row>
    <row r="126" spans="2:5" x14ac:dyDescent="0.35">
      <c r="B126" s="3" t="s">
        <v>256</v>
      </c>
      <c r="C126" s="4"/>
      <c r="D126" s="95">
        <f>SUM(D105:D124)</f>
        <v>0</v>
      </c>
      <c r="E126" s="94">
        <f>SUM(E105:E124)</f>
        <v>0</v>
      </c>
    </row>
    <row r="127" spans="2:5" x14ac:dyDescent="0.35">
      <c r="B127" s="3" t="s">
        <v>257</v>
      </c>
      <c r="C127" s="100">
        <v>0</v>
      </c>
      <c r="D127" s="95">
        <f>D126-(C127*D126)</f>
        <v>0</v>
      </c>
      <c r="E127" s="94"/>
    </row>
    <row r="128" spans="2:5" x14ac:dyDescent="0.35">
      <c r="B128" s="3" t="s">
        <v>258</v>
      </c>
      <c r="C128" s="4"/>
      <c r="D128" s="4"/>
      <c r="E128" s="94">
        <f>IFERROR(E126/D127,0)</f>
        <v>0</v>
      </c>
    </row>
    <row r="129" spans="2:5" x14ac:dyDescent="0.35">
      <c r="B129" s="101" t="s">
        <v>283</v>
      </c>
      <c r="C129" s="102"/>
      <c r="D129" s="103">
        <v>0</v>
      </c>
      <c r="E129" s="104">
        <f>E128*D129</f>
        <v>0</v>
      </c>
    </row>
    <row r="130" spans="2:5" x14ac:dyDescent="0.35">
      <c r="B130" s="87" t="s">
        <v>259</v>
      </c>
      <c r="C130" s="105">
        <f>IFERROR(D127/D129,0)</f>
        <v>0</v>
      </c>
      <c r="D130" s="52"/>
      <c r="E130" s="97"/>
    </row>
    <row r="132" spans="2:5" x14ac:dyDescent="0.35">
      <c r="B132" s="2" t="s">
        <v>269</v>
      </c>
      <c r="C132" s="98" t="s">
        <v>211</v>
      </c>
      <c r="D132" s="92"/>
      <c r="E132" s="99"/>
    </row>
    <row r="133" spans="2:5" x14ac:dyDescent="0.35">
      <c r="B133" s="3" t="s">
        <v>208</v>
      </c>
      <c r="C133" s="4" t="s">
        <v>207</v>
      </c>
      <c r="D133" s="4" t="s">
        <v>209</v>
      </c>
      <c r="E133" s="5" t="s">
        <v>210</v>
      </c>
    </row>
    <row r="134" spans="2:5" x14ac:dyDescent="0.35">
      <c r="B134" s="108" t="s">
        <v>211</v>
      </c>
      <c r="C134" s="4">
        <f>VLOOKUP(B134,Table1[[name]:[impact]],3,FALSE)</f>
        <v>0</v>
      </c>
      <c r="D134" s="107">
        <v>0</v>
      </c>
      <c r="E134" s="5">
        <f t="shared" ref="E134:E153" si="16">C134*D134</f>
        <v>0</v>
      </c>
    </row>
    <row r="135" spans="2:5" x14ac:dyDescent="0.35">
      <c r="B135" s="108" t="s">
        <v>211</v>
      </c>
      <c r="C135" s="4">
        <f>VLOOKUP(B135,Table1[[name]:[impact]],3,FALSE)</f>
        <v>0</v>
      </c>
      <c r="D135" s="107">
        <v>0</v>
      </c>
      <c r="E135" s="5">
        <f t="shared" si="16"/>
        <v>0</v>
      </c>
    </row>
    <row r="136" spans="2:5" x14ac:dyDescent="0.35">
      <c r="B136" s="108" t="s">
        <v>211</v>
      </c>
      <c r="C136" s="4">
        <f>VLOOKUP(B136,Table1[[name]:[impact]],3,FALSE)</f>
        <v>0</v>
      </c>
      <c r="D136" s="107">
        <v>0</v>
      </c>
      <c r="E136" s="5">
        <f t="shared" si="16"/>
        <v>0</v>
      </c>
    </row>
    <row r="137" spans="2:5" x14ac:dyDescent="0.35">
      <c r="B137" s="108" t="s">
        <v>211</v>
      </c>
      <c r="C137" s="4">
        <f>VLOOKUP(B137,Table1[[name]:[impact]],3,FALSE)</f>
        <v>0</v>
      </c>
      <c r="D137" s="107">
        <v>0</v>
      </c>
      <c r="E137" s="5">
        <f t="shared" si="16"/>
        <v>0</v>
      </c>
    </row>
    <row r="138" spans="2:5" x14ac:dyDescent="0.35">
      <c r="B138" s="108" t="s">
        <v>211</v>
      </c>
      <c r="C138" s="4">
        <f>VLOOKUP(B138,Table1[[name]:[impact]],3,FALSE)</f>
        <v>0</v>
      </c>
      <c r="D138" s="107">
        <v>0</v>
      </c>
      <c r="E138" s="5">
        <f t="shared" si="16"/>
        <v>0</v>
      </c>
    </row>
    <row r="139" spans="2:5" x14ac:dyDescent="0.35">
      <c r="B139" s="108" t="s">
        <v>211</v>
      </c>
      <c r="C139" s="4">
        <f>VLOOKUP(B139,Table1[[name]:[impact]],3,FALSE)</f>
        <v>0</v>
      </c>
      <c r="D139" s="107">
        <v>0</v>
      </c>
      <c r="E139" s="5">
        <f t="shared" si="16"/>
        <v>0</v>
      </c>
    </row>
    <row r="140" spans="2:5" x14ac:dyDescent="0.35">
      <c r="B140" s="108" t="s">
        <v>211</v>
      </c>
      <c r="C140" s="4">
        <f>VLOOKUP(B140,Table1[[name]:[impact]],3,FALSE)</f>
        <v>0</v>
      </c>
      <c r="D140" s="107">
        <v>0</v>
      </c>
      <c r="E140" s="5">
        <f t="shared" si="16"/>
        <v>0</v>
      </c>
    </row>
    <row r="141" spans="2:5" x14ac:dyDescent="0.35">
      <c r="B141" s="108" t="s">
        <v>211</v>
      </c>
      <c r="C141" s="4">
        <f>VLOOKUP(B141,Table1[[name]:[impact]],3,FALSE)</f>
        <v>0</v>
      </c>
      <c r="D141" s="107">
        <v>0</v>
      </c>
      <c r="E141" s="5">
        <f t="shared" si="16"/>
        <v>0</v>
      </c>
    </row>
    <row r="142" spans="2:5" x14ac:dyDescent="0.35">
      <c r="B142" s="108" t="s">
        <v>211</v>
      </c>
      <c r="C142" s="4">
        <f>VLOOKUP(B142,Table1[[name]:[impact]],3,FALSE)</f>
        <v>0</v>
      </c>
      <c r="D142" s="107">
        <v>0</v>
      </c>
      <c r="E142" s="5">
        <f t="shared" si="16"/>
        <v>0</v>
      </c>
    </row>
    <row r="143" spans="2:5" x14ac:dyDescent="0.35">
      <c r="B143" s="108" t="s">
        <v>211</v>
      </c>
      <c r="C143" s="4">
        <f>VLOOKUP(B143,Table1[[name]:[impact]],3,FALSE)</f>
        <v>0</v>
      </c>
      <c r="D143" s="107">
        <v>0</v>
      </c>
      <c r="E143" s="5">
        <f t="shared" si="16"/>
        <v>0</v>
      </c>
    </row>
    <row r="144" spans="2:5" x14ac:dyDescent="0.35">
      <c r="B144" s="108" t="s">
        <v>211</v>
      </c>
      <c r="C144" s="4">
        <f>VLOOKUP(B144,Table1[[name]:[impact]],3,FALSE)</f>
        <v>0</v>
      </c>
      <c r="D144" s="107">
        <v>0</v>
      </c>
      <c r="E144" s="5">
        <f t="shared" si="16"/>
        <v>0</v>
      </c>
    </row>
    <row r="145" spans="2:23" x14ac:dyDescent="0.35">
      <c r="B145" s="108" t="s">
        <v>211</v>
      </c>
      <c r="C145" s="4">
        <f>VLOOKUP(B145,Table1[[name]:[impact]],3,FALSE)</f>
        <v>0</v>
      </c>
      <c r="D145" s="107">
        <v>0</v>
      </c>
      <c r="E145" s="5">
        <f t="shared" si="16"/>
        <v>0</v>
      </c>
    </row>
    <row r="146" spans="2:23" x14ac:dyDescent="0.35">
      <c r="B146" s="108" t="s">
        <v>211</v>
      </c>
      <c r="C146" s="4">
        <f>VLOOKUP(B146,Table1[[name]:[impact]],3,FALSE)</f>
        <v>0</v>
      </c>
      <c r="D146" s="107">
        <v>0</v>
      </c>
      <c r="E146" s="5">
        <f t="shared" si="16"/>
        <v>0</v>
      </c>
    </row>
    <row r="147" spans="2:23" s="55" customFormat="1" x14ac:dyDescent="0.35">
      <c r="B147" s="108" t="s">
        <v>211</v>
      </c>
      <c r="C147" s="4">
        <f>VLOOKUP(B147,Table1[[name]:[impact]],3,FALSE)</f>
        <v>0</v>
      </c>
      <c r="D147" s="107">
        <v>0</v>
      </c>
      <c r="E147" s="5">
        <f t="shared" si="16"/>
        <v>0</v>
      </c>
      <c r="F147" s="1"/>
      <c r="G147" s="1"/>
      <c r="H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5" customFormat="1" x14ac:dyDescent="0.35">
      <c r="B148" s="108" t="s">
        <v>211</v>
      </c>
      <c r="C148" s="4">
        <f>VLOOKUP(B148,Table1[[name]:[impact]],3,FALSE)</f>
        <v>0</v>
      </c>
      <c r="D148" s="107">
        <v>0</v>
      </c>
      <c r="E148" s="5">
        <f t="shared" si="16"/>
        <v>0</v>
      </c>
      <c r="F148" s="1"/>
      <c r="G148" s="1"/>
      <c r="H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5" customFormat="1" x14ac:dyDescent="0.35">
      <c r="B149" s="108" t="s">
        <v>211</v>
      </c>
      <c r="C149" s="4">
        <f>VLOOKUP(B149,Table1[[name]:[impact]],3,FALSE)</f>
        <v>0</v>
      </c>
      <c r="D149" s="107">
        <v>0</v>
      </c>
      <c r="E149" s="5">
        <f t="shared" si="16"/>
        <v>0</v>
      </c>
      <c r="F149" s="1"/>
      <c r="G149" s="1"/>
      <c r="H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5" customFormat="1" x14ac:dyDescent="0.35">
      <c r="B150" s="108" t="s">
        <v>211</v>
      </c>
      <c r="C150" s="4">
        <f>VLOOKUP(B150,Table1[[name]:[impact]],3,FALSE)</f>
        <v>0</v>
      </c>
      <c r="D150" s="107">
        <v>0</v>
      </c>
      <c r="E150" s="5">
        <f t="shared" si="16"/>
        <v>0</v>
      </c>
      <c r="F150" s="1"/>
      <c r="G150" s="1"/>
      <c r="H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5" customFormat="1" x14ac:dyDescent="0.35">
      <c r="B151" s="108" t="s">
        <v>211</v>
      </c>
      <c r="C151" s="4">
        <f>VLOOKUP(B151,Table1[[name]:[impact]],3,FALSE)</f>
        <v>0</v>
      </c>
      <c r="D151" s="107">
        <v>0</v>
      </c>
      <c r="E151" s="5">
        <f t="shared" si="16"/>
        <v>0</v>
      </c>
      <c r="F151" s="1"/>
      <c r="G151" s="1"/>
      <c r="H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5" customFormat="1" x14ac:dyDescent="0.35">
      <c r="B152" s="108" t="s">
        <v>211</v>
      </c>
      <c r="C152" s="4">
        <f>VLOOKUP(B152,Table1[[name]:[impact]],3,FALSE)</f>
        <v>0</v>
      </c>
      <c r="D152" s="107">
        <v>0</v>
      </c>
      <c r="E152" s="5">
        <f t="shared" si="16"/>
        <v>0</v>
      </c>
      <c r="F152" s="1"/>
      <c r="G152" s="1"/>
      <c r="H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5" customFormat="1" x14ac:dyDescent="0.35">
      <c r="B153" s="108" t="s">
        <v>211</v>
      </c>
      <c r="C153" s="4">
        <f>VLOOKUP(B153,Table1[[name]:[impact]],3,FALSE)</f>
        <v>0</v>
      </c>
      <c r="D153" s="107">
        <v>0</v>
      </c>
      <c r="E153" s="5">
        <f t="shared" si="16"/>
        <v>0</v>
      </c>
      <c r="F153" s="1"/>
      <c r="G153" s="1"/>
      <c r="H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35">
      <c r="B154" s="3"/>
      <c r="C154" s="4"/>
      <c r="D154" s="4"/>
      <c r="E154" s="5"/>
    </row>
    <row r="155" spans="2:23" s="55" customFormat="1" x14ac:dyDescent="0.35">
      <c r="B155" s="3" t="s">
        <v>256</v>
      </c>
      <c r="C155" s="4"/>
      <c r="D155" s="95">
        <f>SUM(D134:D153)</f>
        <v>0</v>
      </c>
      <c r="E155" s="94">
        <f>SUM(E134:E153)</f>
        <v>0</v>
      </c>
      <c r="F155" s="1"/>
      <c r="G155" s="1"/>
      <c r="H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5" customFormat="1" x14ac:dyDescent="0.35">
      <c r="B156" s="3" t="s">
        <v>257</v>
      </c>
      <c r="C156" s="100">
        <v>0</v>
      </c>
      <c r="D156" s="95">
        <f>D155-(C156*D155)</f>
        <v>0</v>
      </c>
      <c r="E156" s="94"/>
      <c r="F156" s="1"/>
      <c r="G156" s="1"/>
      <c r="H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5" customFormat="1" x14ac:dyDescent="0.35">
      <c r="B157" s="3" t="s">
        <v>258</v>
      </c>
      <c r="C157" s="4"/>
      <c r="D157" s="4"/>
      <c r="E157" s="94">
        <f>IFERROR(E155/D156,0)</f>
        <v>0</v>
      </c>
      <c r="F157" s="1"/>
      <c r="G157" s="1"/>
      <c r="H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5" customFormat="1" x14ac:dyDescent="0.35">
      <c r="B158" s="101" t="s">
        <v>283</v>
      </c>
      <c r="C158" s="102"/>
      <c r="D158" s="103">
        <v>0</v>
      </c>
      <c r="E158" s="104">
        <f>E157*D158</f>
        <v>0</v>
      </c>
      <c r="F158" s="1"/>
      <c r="G158" s="1"/>
      <c r="H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5" customFormat="1" x14ac:dyDescent="0.35">
      <c r="B159" s="87" t="s">
        <v>259</v>
      </c>
      <c r="C159" s="105">
        <f>IFERROR(D156/D158,0)</f>
        <v>0</v>
      </c>
      <c r="D159" s="52"/>
      <c r="E159" s="97"/>
      <c r="F159" s="1"/>
      <c r="G159" s="1"/>
      <c r="H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2:23" s="55" customFormat="1" x14ac:dyDescent="0.35">
      <c r="B161" s="2" t="s">
        <v>269</v>
      </c>
      <c r="C161" s="98" t="s">
        <v>211</v>
      </c>
      <c r="D161" s="92"/>
      <c r="E161" s="99"/>
      <c r="F161" s="1"/>
      <c r="G161" s="1"/>
      <c r="H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5" customFormat="1" x14ac:dyDescent="0.35">
      <c r="B162" s="3" t="s">
        <v>208</v>
      </c>
      <c r="C162" s="4" t="s">
        <v>207</v>
      </c>
      <c r="D162" s="4" t="s">
        <v>209</v>
      </c>
      <c r="E162" s="5" t="s">
        <v>210</v>
      </c>
      <c r="F162" s="1"/>
      <c r="G162" s="1"/>
      <c r="H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35">
      <c r="B163" s="108" t="s">
        <v>211</v>
      </c>
      <c r="C163" s="4">
        <f>VLOOKUP(B163,Table1[[name]:[impact]],3,FALSE)</f>
        <v>0</v>
      </c>
      <c r="D163" s="107">
        <v>0</v>
      </c>
      <c r="E163" s="5">
        <f t="shared" ref="E163:E182" si="17">C163*D163</f>
        <v>0</v>
      </c>
    </row>
    <row r="164" spans="2:23" x14ac:dyDescent="0.35">
      <c r="B164" s="108" t="s">
        <v>211</v>
      </c>
      <c r="C164" s="4">
        <f>VLOOKUP(B164,Table1[[name]:[impact]],3,FALSE)</f>
        <v>0</v>
      </c>
      <c r="D164" s="107">
        <v>0</v>
      </c>
      <c r="E164" s="5">
        <f t="shared" si="17"/>
        <v>0</v>
      </c>
    </row>
    <row r="165" spans="2:23" x14ac:dyDescent="0.35">
      <c r="B165" s="108" t="s">
        <v>211</v>
      </c>
      <c r="C165" s="4">
        <f>VLOOKUP(B165,Table1[[name]:[impact]],3,FALSE)</f>
        <v>0</v>
      </c>
      <c r="D165" s="107">
        <v>0</v>
      </c>
      <c r="E165" s="5">
        <f t="shared" si="17"/>
        <v>0</v>
      </c>
    </row>
    <row r="166" spans="2:23" x14ac:dyDescent="0.35">
      <c r="B166" s="108" t="s">
        <v>211</v>
      </c>
      <c r="C166" s="4">
        <f>VLOOKUP(B166,Table1[[name]:[impact]],3,FALSE)</f>
        <v>0</v>
      </c>
      <c r="D166" s="107">
        <v>0</v>
      </c>
      <c r="E166" s="5">
        <f t="shared" si="17"/>
        <v>0</v>
      </c>
    </row>
    <row r="167" spans="2:23" x14ac:dyDescent="0.35">
      <c r="B167" s="108" t="s">
        <v>211</v>
      </c>
      <c r="C167" s="4">
        <f>VLOOKUP(B167,Table1[[name]:[impact]],3,FALSE)</f>
        <v>0</v>
      </c>
      <c r="D167" s="107">
        <v>0</v>
      </c>
      <c r="E167" s="5">
        <f t="shared" si="17"/>
        <v>0</v>
      </c>
    </row>
    <row r="168" spans="2:23" x14ac:dyDescent="0.35">
      <c r="B168" s="108" t="s">
        <v>211</v>
      </c>
      <c r="C168" s="4">
        <f>VLOOKUP(B168,Table1[[name]:[impact]],3,FALSE)</f>
        <v>0</v>
      </c>
      <c r="D168" s="107">
        <v>0</v>
      </c>
      <c r="E168" s="5">
        <f t="shared" si="17"/>
        <v>0</v>
      </c>
    </row>
    <row r="169" spans="2:23" x14ac:dyDescent="0.35">
      <c r="B169" s="108" t="s">
        <v>211</v>
      </c>
      <c r="C169" s="4">
        <f>VLOOKUP(B169,Table1[[name]:[impact]],3,FALSE)</f>
        <v>0</v>
      </c>
      <c r="D169" s="107">
        <v>0</v>
      </c>
      <c r="E169" s="5">
        <f t="shared" si="17"/>
        <v>0</v>
      </c>
    </row>
    <row r="170" spans="2:23" x14ac:dyDescent="0.35">
      <c r="B170" s="108" t="s">
        <v>211</v>
      </c>
      <c r="C170" s="4">
        <f>VLOOKUP(B170,Table1[[name]:[impact]],3,FALSE)</f>
        <v>0</v>
      </c>
      <c r="D170" s="107">
        <v>0</v>
      </c>
      <c r="E170" s="5">
        <f t="shared" si="17"/>
        <v>0</v>
      </c>
    </row>
    <row r="171" spans="2:23" x14ac:dyDescent="0.35">
      <c r="B171" s="108" t="s">
        <v>211</v>
      </c>
      <c r="C171" s="4">
        <f>VLOOKUP(B171,Table1[[name]:[impact]],3,FALSE)</f>
        <v>0</v>
      </c>
      <c r="D171" s="107">
        <v>0</v>
      </c>
      <c r="E171" s="5">
        <f t="shared" si="17"/>
        <v>0</v>
      </c>
    </row>
    <row r="172" spans="2:23" x14ac:dyDescent="0.35">
      <c r="B172" s="108" t="s">
        <v>211</v>
      </c>
      <c r="C172" s="4">
        <f>VLOOKUP(B172,Table1[[name]:[impact]],3,FALSE)</f>
        <v>0</v>
      </c>
      <c r="D172" s="107">
        <v>0</v>
      </c>
      <c r="E172" s="5">
        <f t="shared" si="17"/>
        <v>0</v>
      </c>
    </row>
    <row r="173" spans="2:23" x14ac:dyDescent="0.35">
      <c r="B173" s="108" t="s">
        <v>211</v>
      </c>
      <c r="C173" s="4">
        <f>VLOOKUP(B173,Table1[[name]:[impact]],3,FALSE)</f>
        <v>0</v>
      </c>
      <c r="D173" s="107">
        <v>0</v>
      </c>
      <c r="E173" s="5">
        <f t="shared" si="17"/>
        <v>0</v>
      </c>
    </row>
    <row r="174" spans="2:23" x14ac:dyDescent="0.35">
      <c r="B174" s="108" t="s">
        <v>211</v>
      </c>
      <c r="C174" s="4">
        <f>VLOOKUP(B174,Table1[[name]:[impact]],3,FALSE)</f>
        <v>0</v>
      </c>
      <c r="D174" s="107">
        <v>0</v>
      </c>
      <c r="E174" s="5">
        <f t="shared" si="17"/>
        <v>0</v>
      </c>
    </row>
    <row r="175" spans="2:23" x14ac:dyDescent="0.35">
      <c r="B175" s="108" t="s">
        <v>211</v>
      </c>
      <c r="C175" s="4">
        <f>VLOOKUP(B175,Table1[[name]:[impact]],3,FALSE)</f>
        <v>0</v>
      </c>
      <c r="D175" s="107">
        <v>0</v>
      </c>
      <c r="E175" s="5">
        <f t="shared" si="17"/>
        <v>0</v>
      </c>
    </row>
    <row r="176" spans="2:23" x14ac:dyDescent="0.35">
      <c r="B176" s="108" t="s">
        <v>211</v>
      </c>
      <c r="C176" s="4">
        <f>VLOOKUP(B176,Table1[[name]:[impact]],3,FALSE)</f>
        <v>0</v>
      </c>
      <c r="D176" s="107">
        <v>0</v>
      </c>
      <c r="E176" s="5">
        <f t="shared" si="17"/>
        <v>0</v>
      </c>
    </row>
    <row r="177" spans="2:5" x14ac:dyDescent="0.35">
      <c r="B177" s="108" t="s">
        <v>211</v>
      </c>
      <c r="C177" s="4">
        <f>VLOOKUP(B177,Table1[[name]:[impact]],3,FALSE)</f>
        <v>0</v>
      </c>
      <c r="D177" s="107">
        <v>0</v>
      </c>
      <c r="E177" s="5">
        <f t="shared" si="17"/>
        <v>0</v>
      </c>
    </row>
    <row r="178" spans="2:5" x14ac:dyDescent="0.35">
      <c r="B178" s="108" t="s">
        <v>211</v>
      </c>
      <c r="C178" s="4">
        <f>VLOOKUP(B178,Table1[[name]:[impact]],3,FALSE)</f>
        <v>0</v>
      </c>
      <c r="D178" s="107">
        <v>0</v>
      </c>
      <c r="E178" s="5">
        <f t="shared" si="17"/>
        <v>0</v>
      </c>
    </row>
    <row r="179" spans="2:5" x14ac:dyDescent="0.35">
      <c r="B179" s="108" t="s">
        <v>211</v>
      </c>
      <c r="C179" s="4">
        <f>VLOOKUP(B179,Table1[[name]:[impact]],3,FALSE)</f>
        <v>0</v>
      </c>
      <c r="D179" s="107">
        <v>0</v>
      </c>
      <c r="E179" s="5">
        <f t="shared" si="17"/>
        <v>0</v>
      </c>
    </row>
    <row r="180" spans="2:5" x14ac:dyDescent="0.35">
      <c r="B180" s="108" t="s">
        <v>211</v>
      </c>
      <c r="C180" s="4">
        <f>VLOOKUP(B180,Table1[[name]:[impact]],3,FALSE)</f>
        <v>0</v>
      </c>
      <c r="D180" s="107">
        <v>0</v>
      </c>
      <c r="E180" s="5">
        <f t="shared" si="17"/>
        <v>0</v>
      </c>
    </row>
    <row r="181" spans="2:5" x14ac:dyDescent="0.35">
      <c r="B181" s="108" t="s">
        <v>211</v>
      </c>
      <c r="C181" s="4">
        <f>VLOOKUP(B181,Table1[[name]:[impact]],3,FALSE)</f>
        <v>0</v>
      </c>
      <c r="D181" s="107">
        <v>0</v>
      </c>
      <c r="E181" s="5">
        <f t="shared" si="17"/>
        <v>0</v>
      </c>
    </row>
    <row r="182" spans="2:5" x14ac:dyDescent="0.35">
      <c r="B182" s="108" t="s">
        <v>211</v>
      </c>
      <c r="C182" s="4">
        <f>VLOOKUP(B182,Table1[[name]:[impact]],3,FALSE)</f>
        <v>0</v>
      </c>
      <c r="D182" s="107">
        <v>0</v>
      </c>
      <c r="E182" s="5">
        <f t="shared" si="17"/>
        <v>0</v>
      </c>
    </row>
    <row r="183" spans="2:5" x14ac:dyDescent="0.35">
      <c r="B183" s="3"/>
      <c r="C183" s="4"/>
      <c r="D183" s="4"/>
      <c r="E183" s="5"/>
    </row>
    <row r="184" spans="2:5" x14ac:dyDescent="0.35">
      <c r="B184" s="3" t="s">
        <v>256</v>
      </c>
      <c r="C184" s="4"/>
      <c r="D184" s="95">
        <f>SUM(D163:D182)</f>
        <v>0</v>
      </c>
      <c r="E184" s="94">
        <f>SUM(E163:E182)</f>
        <v>0</v>
      </c>
    </row>
    <row r="185" spans="2:5" x14ac:dyDescent="0.35">
      <c r="B185" s="3" t="s">
        <v>257</v>
      </c>
      <c r="C185" s="100">
        <v>0</v>
      </c>
      <c r="D185" s="95">
        <f>D184-(C185*D184)</f>
        <v>0</v>
      </c>
      <c r="E185" s="94"/>
    </row>
    <row r="186" spans="2:5" x14ac:dyDescent="0.35">
      <c r="B186" s="3" t="s">
        <v>258</v>
      </c>
      <c r="C186" s="4"/>
      <c r="D186" s="4"/>
      <c r="E186" s="94">
        <f>IFERROR(E184/D185,0)</f>
        <v>0</v>
      </c>
    </row>
    <row r="187" spans="2:5" x14ac:dyDescent="0.35">
      <c r="B187" s="101" t="s">
        <v>283</v>
      </c>
      <c r="C187" s="102"/>
      <c r="D187" s="103">
        <v>0</v>
      </c>
      <c r="E187" s="104">
        <f>E186*D187</f>
        <v>0</v>
      </c>
    </row>
    <row r="188" spans="2:5" x14ac:dyDescent="0.35">
      <c r="B188" s="87" t="s">
        <v>259</v>
      </c>
      <c r="C188" s="105">
        <f>IFERROR(D185/D187,0)</f>
        <v>0</v>
      </c>
      <c r="D188" s="52"/>
      <c r="E188" s="97"/>
    </row>
    <row r="190" spans="2:5" x14ac:dyDescent="0.35">
      <c r="B190" s="2" t="s">
        <v>269</v>
      </c>
      <c r="C190" s="98" t="s">
        <v>211</v>
      </c>
      <c r="D190" s="92"/>
      <c r="E190" s="99"/>
    </row>
    <row r="191" spans="2:5" x14ac:dyDescent="0.35">
      <c r="B191" s="3" t="s">
        <v>208</v>
      </c>
      <c r="C191" s="4" t="s">
        <v>207</v>
      </c>
      <c r="D191" s="4" t="s">
        <v>209</v>
      </c>
      <c r="E191" s="5" t="s">
        <v>210</v>
      </c>
    </row>
    <row r="192" spans="2:5" x14ac:dyDescent="0.35">
      <c r="B192" s="108" t="s">
        <v>211</v>
      </c>
      <c r="C192" s="4">
        <f>VLOOKUP(B192,Table1[[name]:[impact]],3,FALSE)</f>
        <v>0</v>
      </c>
      <c r="D192" s="107">
        <v>0</v>
      </c>
      <c r="E192" s="5">
        <f t="shared" ref="E192:E211" si="18">C192*D192</f>
        <v>0</v>
      </c>
    </row>
    <row r="193" spans="2:5" x14ac:dyDescent="0.35">
      <c r="B193" s="108" t="s">
        <v>211</v>
      </c>
      <c r="C193" s="4">
        <f>VLOOKUP(B193,Table1[[name]:[impact]],3,FALSE)</f>
        <v>0</v>
      </c>
      <c r="D193" s="107">
        <v>0</v>
      </c>
      <c r="E193" s="5">
        <f t="shared" si="18"/>
        <v>0</v>
      </c>
    </row>
    <row r="194" spans="2:5" x14ac:dyDescent="0.35">
      <c r="B194" s="108" t="s">
        <v>211</v>
      </c>
      <c r="C194" s="4">
        <f>VLOOKUP(B194,Table1[[name]:[impact]],3,FALSE)</f>
        <v>0</v>
      </c>
      <c r="D194" s="107">
        <v>0</v>
      </c>
      <c r="E194" s="5">
        <f t="shared" si="18"/>
        <v>0</v>
      </c>
    </row>
    <row r="195" spans="2:5" x14ac:dyDescent="0.35">
      <c r="B195" s="108" t="s">
        <v>211</v>
      </c>
      <c r="C195" s="4">
        <f>VLOOKUP(B195,Table1[[name]:[impact]],3,FALSE)</f>
        <v>0</v>
      </c>
      <c r="D195" s="107">
        <v>0</v>
      </c>
      <c r="E195" s="5">
        <f t="shared" si="18"/>
        <v>0</v>
      </c>
    </row>
    <row r="196" spans="2:5" x14ac:dyDescent="0.35">
      <c r="B196" s="108" t="s">
        <v>211</v>
      </c>
      <c r="C196" s="4">
        <f>VLOOKUP(B196,Table1[[name]:[impact]],3,FALSE)</f>
        <v>0</v>
      </c>
      <c r="D196" s="107">
        <v>0</v>
      </c>
      <c r="E196" s="5">
        <f t="shared" si="18"/>
        <v>0</v>
      </c>
    </row>
    <row r="197" spans="2:5" x14ac:dyDescent="0.35">
      <c r="B197" s="108" t="s">
        <v>211</v>
      </c>
      <c r="C197" s="4">
        <f>VLOOKUP(B197,Table1[[name]:[impact]],3,FALSE)</f>
        <v>0</v>
      </c>
      <c r="D197" s="107">
        <v>0</v>
      </c>
      <c r="E197" s="5">
        <f t="shared" si="18"/>
        <v>0</v>
      </c>
    </row>
    <row r="198" spans="2:5" x14ac:dyDescent="0.35">
      <c r="B198" s="108" t="s">
        <v>211</v>
      </c>
      <c r="C198" s="4">
        <f>VLOOKUP(B198,Table1[[name]:[impact]],3,FALSE)</f>
        <v>0</v>
      </c>
      <c r="D198" s="107">
        <v>0</v>
      </c>
      <c r="E198" s="5">
        <f t="shared" si="18"/>
        <v>0</v>
      </c>
    </row>
    <row r="199" spans="2:5" x14ac:dyDescent="0.35">
      <c r="B199" s="108" t="s">
        <v>211</v>
      </c>
      <c r="C199" s="4">
        <f>VLOOKUP(B199,Table1[[name]:[impact]],3,FALSE)</f>
        <v>0</v>
      </c>
      <c r="D199" s="107">
        <v>0</v>
      </c>
      <c r="E199" s="5">
        <f t="shared" si="18"/>
        <v>0</v>
      </c>
    </row>
    <row r="200" spans="2:5" x14ac:dyDescent="0.35">
      <c r="B200" s="108" t="s">
        <v>211</v>
      </c>
      <c r="C200" s="4">
        <f>VLOOKUP(B200,Table1[[name]:[impact]],3,FALSE)</f>
        <v>0</v>
      </c>
      <c r="D200" s="107">
        <v>0</v>
      </c>
      <c r="E200" s="5">
        <f t="shared" si="18"/>
        <v>0</v>
      </c>
    </row>
    <row r="201" spans="2:5" x14ac:dyDescent="0.35">
      <c r="B201" s="108" t="s">
        <v>211</v>
      </c>
      <c r="C201" s="4">
        <f>VLOOKUP(B201,Table1[[name]:[impact]],3,FALSE)</f>
        <v>0</v>
      </c>
      <c r="D201" s="107">
        <v>0</v>
      </c>
      <c r="E201" s="5">
        <f t="shared" si="18"/>
        <v>0</v>
      </c>
    </row>
    <row r="202" spans="2:5" x14ac:dyDescent="0.35">
      <c r="B202" s="108" t="s">
        <v>211</v>
      </c>
      <c r="C202" s="4">
        <f>VLOOKUP(B202,Table1[[name]:[impact]],3,FALSE)</f>
        <v>0</v>
      </c>
      <c r="D202" s="107">
        <v>0</v>
      </c>
      <c r="E202" s="5">
        <f t="shared" si="18"/>
        <v>0</v>
      </c>
    </row>
    <row r="203" spans="2:5" x14ac:dyDescent="0.35">
      <c r="B203" s="108" t="s">
        <v>211</v>
      </c>
      <c r="C203" s="4">
        <f>VLOOKUP(B203,Table1[[name]:[impact]],3,FALSE)</f>
        <v>0</v>
      </c>
      <c r="D203" s="107">
        <v>0</v>
      </c>
      <c r="E203" s="5">
        <f t="shared" si="18"/>
        <v>0</v>
      </c>
    </row>
    <row r="204" spans="2:5" x14ac:dyDescent="0.35">
      <c r="B204" s="108" t="s">
        <v>211</v>
      </c>
      <c r="C204" s="4">
        <f>VLOOKUP(B204,Table1[[name]:[impact]],3,FALSE)</f>
        <v>0</v>
      </c>
      <c r="D204" s="107">
        <v>0</v>
      </c>
      <c r="E204" s="5">
        <f t="shared" si="18"/>
        <v>0</v>
      </c>
    </row>
    <row r="205" spans="2:5" x14ac:dyDescent="0.35">
      <c r="B205" s="108" t="s">
        <v>211</v>
      </c>
      <c r="C205" s="4">
        <f>VLOOKUP(B205,Table1[[name]:[impact]],3,FALSE)</f>
        <v>0</v>
      </c>
      <c r="D205" s="107">
        <v>0</v>
      </c>
      <c r="E205" s="5">
        <f t="shared" si="18"/>
        <v>0</v>
      </c>
    </row>
    <row r="206" spans="2:5" x14ac:dyDescent="0.35">
      <c r="B206" s="108" t="s">
        <v>211</v>
      </c>
      <c r="C206" s="4">
        <f>VLOOKUP(B206,Table1[[name]:[impact]],3,FALSE)</f>
        <v>0</v>
      </c>
      <c r="D206" s="107">
        <v>0</v>
      </c>
      <c r="E206" s="5">
        <f t="shared" si="18"/>
        <v>0</v>
      </c>
    </row>
    <row r="207" spans="2:5" x14ac:dyDescent="0.35">
      <c r="B207" s="108" t="s">
        <v>211</v>
      </c>
      <c r="C207" s="4">
        <f>VLOOKUP(B207,Table1[[name]:[impact]],3,FALSE)</f>
        <v>0</v>
      </c>
      <c r="D207" s="107">
        <v>0</v>
      </c>
      <c r="E207" s="5">
        <f t="shared" si="18"/>
        <v>0</v>
      </c>
    </row>
    <row r="208" spans="2:5" x14ac:dyDescent="0.35">
      <c r="B208" s="108" t="s">
        <v>211</v>
      </c>
      <c r="C208" s="4">
        <f>VLOOKUP(B208,Table1[[name]:[impact]],3,FALSE)</f>
        <v>0</v>
      </c>
      <c r="D208" s="107">
        <v>0</v>
      </c>
      <c r="E208" s="5">
        <f t="shared" si="18"/>
        <v>0</v>
      </c>
    </row>
    <row r="209" spans="2:5" x14ac:dyDescent="0.35">
      <c r="B209" s="108" t="s">
        <v>211</v>
      </c>
      <c r="C209" s="4">
        <f>VLOOKUP(B209,Table1[[name]:[impact]],3,FALSE)</f>
        <v>0</v>
      </c>
      <c r="D209" s="107">
        <v>0</v>
      </c>
      <c r="E209" s="5">
        <f t="shared" si="18"/>
        <v>0</v>
      </c>
    </row>
    <row r="210" spans="2:5" x14ac:dyDescent="0.35">
      <c r="B210" s="108" t="s">
        <v>211</v>
      </c>
      <c r="C210" s="4">
        <f>VLOOKUP(B210,Table1[[name]:[impact]],3,FALSE)</f>
        <v>0</v>
      </c>
      <c r="D210" s="107">
        <v>0</v>
      </c>
      <c r="E210" s="5">
        <f t="shared" si="18"/>
        <v>0</v>
      </c>
    </row>
    <row r="211" spans="2:5" x14ac:dyDescent="0.35">
      <c r="B211" s="108" t="s">
        <v>211</v>
      </c>
      <c r="C211" s="4">
        <f>VLOOKUP(B211,Table1[[name]:[impact]],3,FALSE)</f>
        <v>0</v>
      </c>
      <c r="D211" s="107">
        <v>0</v>
      </c>
      <c r="E211" s="5">
        <f t="shared" si="18"/>
        <v>0</v>
      </c>
    </row>
    <row r="212" spans="2:5" x14ac:dyDescent="0.35">
      <c r="B212" s="3"/>
      <c r="C212" s="4"/>
      <c r="D212" s="4"/>
      <c r="E212" s="5"/>
    </row>
    <row r="213" spans="2:5" x14ac:dyDescent="0.35">
      <c r="B213" s="3" t="s">
        <v>256</v>
      </c>
      <c r="C213" s="4"/>
      <c r="D213" s="95">
        <f>SUM(D192:D211)</f>
        <v>0</v>
      </c>
      <c r="E213" s="94">
        <f>SUM(E192:E211)</f>
        <v>0</v>
      </c>
    </row>
    <row r="214" spans="2:5" x14ac:dyDescent="0.35">
      <c r="B214" s="3" t="s">
        <v>257</v>
      </c>
      <c r="C214" s="100">
        <v>0</v>
      </c>
      <c r="D214" s="95">
        <f>D213-(C214*D213)</f>
        <v>0</v>
      </c>
      <c r="E214" s="94"/>
    </row>
    <row r="215" spans="2:5" x14ac:dyDescent="0.35">
      <c r="B215" s="3" t="s">
        <v>258</v>
      </c>
      <c r="C215" s="4"/>
      <c r="D215" s="4"/>
      <c r="E215" s="94">
        <f>IFERROR(E213/D214,0)</f>
        <v>0</v>
      </c>
    </row>
    <row r="216" spans="2:5" x14ac:dyDescent="0.35">
      <c r="B216" s="101" t="s">
        <v>283</v>
      </c>
      <c r="C216" s="102"/>
      <c r="D216" s="103">
        <v>0</v>
      </c>
      <c r="E216" s="104">
        <f>E215*D216</f>
        <v>0</v>
      </c>
    </row>
    <row r="217" spans="2:5" x14ac:dyDescent="0.35">
      <c r="B217" s="87" t="s">
        <v>259</v>
      </c>
      <c r="C217" s="105">
        <f>IFERROR(D214/D216,0)</f>
        <v>0</v>
      </c>
      <c r="D217" s="52"/>
      <c r="E217" s="97"/>
    </row>
    <row r="219" spans="2:5" x14ac:dyDescent="0.35">
      <c r="B219" s="2" t="s">
        <v>269</v>
      </c>
      <c r="C219" s="98" t="s">
        <v>211</v>
      </c>
      <c r="D219" s="92"/>
      <c r="E219" s="99"/>
    </row>
    <row r="220" spans="2:5" x14ac:dyDescent="0.35">
      <c r="B220" s="3" t="s">
        <v>208</v>
      </c>
      <c r="C220" s="4" t="s">
        <v>207</v>
      </c>
      <c r="D220" s="4" t="s">
        <v>209</v>
      </c>
      <c r="E220" s="5" t="s">
        <v>210</v>
      </c>
    </row>
    <row r="221" spans="2:5" x14ac:dyDescent="0.35">
      <c r="B221" s="108" t="s">
        <v>211</v>
      </c>
      <c r="C221" s="4">
        <f>VLOOKUP(B221,Table1[[name]:[impact]],3,FALSE)</f>
        <v>0</v>
      </c>
      <c r="D221" s="107">
        <v>0</v>
      </c>
      <c r="E221" s="5">
        <f t="shared" ref="E221:E240" si="19">C221*D221</f>
        <v>0</v>
      </c>
    </row>
    <row r="222" spans="2:5" x14ac:dyDescent="0.35">
      <c r="B222" s="108" t="s">
        <v>211</v>
      </c>
      <c r="C222" s="4">
        <f>VLOOKUP(B222,Table1[[name]:[impact]],3,FALSE)</f>
        <v>0</v>
      </c>
      <c r="D222" s="107">
        <v>0</v>
      </c>
      <c r="E222" s="5">
        <f t="shared" si="19"/>
        <v>0</v>
      </c>
    </row>
    <row r="223" spans="2:5" x14ac:dyDescent="0.35">
      <c r="B223" s="108" t="s">
        <v>211</v>
      </c>
      <c r="C223" s="4">
        <f>VLOOKUP(B223,Table1[[name]:[impact]],3,FALSE)</f>
        <v>0</v>
      </c>
      <c r="D223" s="107">
        <v>0</v>
      </c>
      <c r="E223" s="5">
        <f t="shared" si="19"/>
        <v>0</v>
      </c>
    </row>
    <row r="224" spans="2:5" x14ac:dyDescent="0.35">
      <c r="B224" s="108" t="s">
        <v>211</v>
      </c>
      <c r="C224" s="4">
        <f>VLOOKUP(B224,Table1[[name]:[impact]],3,FALSE)</f>
        <v>0</v>
      </c>
      <c r="D224" s="107">
        <v>0</v>
      </c>
      <c r="E224" s="5">
        <f t="shared" si="19"/>
        <v>0</v>
      </c>
    </row>
    <row r="225" spans="2:5" x14ac:dyDescent="0.35">
      <c r="B225" s="108" t="s">
        <v>211</v>
      </c>
      <c r="C225" s="4">
        <f>VLOOKUP(B225,Table1[[name]:[impact]],3,FALSE)</f>
        <v>0</v>
      </c>
      <c r="D225" s="107">
        <v>0</v>
      </c>
      <c r="E225" s="5">
        <f t="shared" si="19"/>
        <v>0</v>
      </c>
    </row>
    <row r="226" spans="2:5" x14ac:dyDescent="0.35">
      <c r="B226" s="108" t="s">
        <v>211</v>
      </c>
      <c r="C226" s="4">
        <f>VLOOKUP(B226,Table1[[name]:[impact]],3,FALSE)</f>
        <v>0</v>
      </c>
      <c r="D226" s="107">
        <v>0</v>
      </c>
      <c r="E226" s="5">
        <f t="shared" si="19"/>
        <v>0</v>
      </c>
    </row>
    <row r="227" spans="2:5" x14ac:dyDescent="0.35">
      <c r="B227" s="108" t="s">
        <v>211</v>
      </c>
      <c r="C227" s="4">
        <f>VLOOKUP(B227,Table1[[name]:[impact]],3,FALSE)</f>
        <v>0</v>
      </c>
      <c r="D227" s="107">
        <v>0</v>
      </c>
      <c r="E227" s="5">
        <f t="shared" si="19"/>
        <v>0</v>
      </c>
    </row>
    <row r="228" spans="2:5" x14ac:dyDescent="0.35">
      <c r="B228" s="108" t="s">
        <v>211</v>
      </c>
      <c r="C228" s="4">
        <f>VLOOKUP(B228,Table1[[name]:[impact]],3,FALSE)</f>
        <v>0</v>
      </c>
      <c r="D228" s="107">
        <v>0</v>
      </c>
      <c r="E228" s="5">
        <f t="shared" si="19"/>
        <v>0</v>
      </c>
    </row>
    <row r="229" spans="2:5" x14ac:dyDescent="0.35">
      <c r="B229" s="108" t="s">
        <v>211</v>
      </c>
      <c r="C229" s="4">
        <f>VLOOKUP(B229,Table1[[name]:[impact]],3,FALSE)</f>
        <v>0</v>
      </c>
      <c r="D229" s="107">
        <v>0</v>
      </c>
      <c r="E229" s="5">
        <f t="shared" si="19"/>
        <v>0</v>
      </c>
    </row>
    <row r="230" spans="2:5" x14ac:dyDescent="0.35">
      <c r="B230" s="108" t="s">
        <v>211</v>
      </c>
      <c r="C230" s="4">
        <f>VLOOKUP(B230,Table1[[name]:[impact]],3,FALSE)</f>
        <v>0</v>
      </c>
      <c r="D230" s="107">
        <v>0</v>
      </c>
      <c r="E230" s="5">
        <f t="shared" si="19"/>
        <v>0</v>
      </c>
    </row>
    <row r="231" spans="2:5" x14ac:dyDescent="0.35">
      <c r="B231" s="108" t="s">
        <v>211</v>
      </c>
      <c r="C231" s="4">
        <f>VLOOKUP(B231,Table1[[name]:[impact]],3,FALSE)</f>
        <v>0</v>
      </c>
      <c r="D231" s="107">
        <v>0</v>
      </c>
      <c r="E231" s="5">
        <f t="shared" si="19"/>
        <v>0</v>
      </c>
    </row>
    <row r="232" spans="2:5" x14ac:dyDescent="0.35">
      <c r="B232" s="108" t="s">
        <v>211</v>
      </c>
      <c r="C232" s="4">
        <f>VLOOKUP(B232,Table1[[name]:[impact]],3,FALSE)</f>
        <v>0</v>
      </c>
      <c r="D232" s="107">
        <v>0</v>
      </c>
      <c r="E232" s="5">
        <f t="shared" si="19"/>
        <v>0</v>
      </c>
    </row>
    <row r="233" spans="2:5" x14ac:dyDescent="0.35">
      <c r="B233" s="108" t="s">
        <v>211</v>
      </c>
      <c r="C233" s="4">
        <f>VLOOKUP(B233,Table1[[name]:[impact]],3,FALSE)</f>
        <v>0</v>
      </c>
      <c r="D233" s="107">
        <v>0</v>
      </c>
      <c r="E233" s="5">
        <f t="shared" si="19"/>
        <v>0</v>
      </c>
    </row>
    <row r="234" spans="2:5" x14ac:dyDescent="0.35">
      <c r="B234" s="108" t="s">
        <v>211</v>
      </c>
      <c r="C234" s="4">
        <f>VLOOKUP(B234,Table1[[name]:[impact]],3,FALSE)</f>
        <v>0</v>
      </c>
      <c r="D234" s="107">
        <v>0</v>
      </c>
      <c r="E234" s="5">
        <f t="shared" si="19"/>
        <v>0</v>
      </c>
    </row>
    <row r="235" spans="2:5" x14ac:dyDescent="0.35">
      <c r="B235" s="108" t="s">
        <v>211</v>
      </c>
      <c r="C235" s="4">
        <f>VLOOKUP(B235,Table1[[name]:[impact]],3,FALSE)</f>
        <v>0</v>
      </c>
      <c r="D235" s="107">
        <v>0</v>
      </c>
      <c r="E235" s="5">
        <f t="shared" si="19"/>
        <v>0</v>
      </c>
    </row>
    <row r="236" spans="2:5" x14ac:dyDescent="0.35">
      <c r="B236" s="108" t="s">
        <v>211</v>
      </c>
      <c r="C236" s="4">
        <f>VLOOKUP(B236,Table1[[name]:[impact]],3,FALSE)</f>
        <v>0</v>
      </c>
      <c r="D236" s="107">
        <v>0</v>
      </c>
      <c r="E236" s="5">
        <f t="shared" si="19"/>
        <v>0</v>
      </c>
    </row>
    <row r="237" spans="2:5" x14ac:dyDescent="0.35">
      <c r="B237" s="108" t="s">
        <v>211</v>
      </c>
      <c r="C237" s="4">
        <f>VLOOKUP(B237,Table1[[name]:[impact]],3,FALSE)</f>
        <v>0</v>
      </c>
      <c r="D237" s="107">
        <v>0</v>
      </c>
      <c r="E237" s="5">
        <f t="shared" si="19"/>
        <v>0</v>
      </c>
    </row>
    <row r="238" spans="2:5" x14ac:dyDescent="0.35">
      <c r="B238" s="108" t="s">
        <v>211</v>
      </c>
      <c r="C238" s="4">
        <f>VLOOKUP(B238,Table1[[name]:[impact]],3,FALSE)</f>
        <v>0</v>
      </c>
      <c r="D238" s="107">
        <v>0</v>
      </c>
      <c r="E238" s="5">
        <f t="shared" si="19"/>
        <v>0</v>
      </c>
    </row>
    <row r="239" spans="2:5" x14ac:dyDescent="0.35">
      <c r="B239" s="108" t="s">
        <v>211</v>
      </c>
      <c r="C239" s="4">
        <f>VLOOKUP(B239,Table1[[name]:[impact]],3,FALSE)</f>
        <v>0</v>
      </c>
      <c r="D239" s="107">
        <v>0</v>
      </c>
      <c r="E239" s="5">
        <f t="shared" si="19"/>
        <v>0</v>
      </c>
    </row>
    <row r="240" spans="2:5" x14ac:dyDescent="0.35">
      <c r="B240" s="108" t="s">
        <v>211</v>
      </c>
      <c r="C240" s="4">
        <f>VLOOKUP(B240,Table1[[name]:[impact]],3,FALSE)</f>
        <v>0</v>
      </c>
      <c r="D240" s="107">
        <v>0</v>
      </c>
      <c r="E240" s="5">
        <f t="shared" si="19"/>
        <v>0</v>
      </c>
    </row>
    <row r="241" spans="2:5" x14ac:dyDescent="0.35">
      <c r="B241" s="3"/>
      <c r="C241" s="4"/>
      <c r="D241" s="4"/>
      <c r="E241" s="5"/>
    </row>
    <row r="242" spans="2:5" x14ac:dyDescent="0.35">
      <c r="B242" s="3" t="s">
        <v>256</v>
      </c>
      <c r="C242" s="4"/>
      <c r="D242" s="95">
        <f>SUM(D221:D240)</f>
        <v>0</v>
      </c>
      <c r="E242" s="94">
        <f>SUM(E221:E240)</f>
        <v>0</v>
      </c>
    </row>
    <row r="243" spans="2:5" x14ac:dyDescent="0.35">
      <c r="B243" s="3" t="s">
        <v>257</v>
      </c>
      <c r="C243" s="100">
        <v>0</v>
      </c>
      <c r="D243" s="95">
        <f>D242-(C243*D242)</f>
        <v>0</v>
      </c>
      <c r="E243" s="94"/>
    </row>
    <row r="244" spans="2:5" x14ac:dyDescent="0.35">
      <c r="B244" s="3" t="s">
        <v>258</v>
      </c>
      <c r="C244" s="4"/>
      <c r="D244" s="4"/>
      <c r="E244" s="94">
        <f>IFERROR(E242/D243,0)</f>
        <v>0</v>
      </c>
    </row>
    <row r="245" spans="2:5" x14ac:dyDescent="0.35">
      <c r="B245" s="101" t="s">
        <v>283</v>
      </c>
      <c r="C245" s="102"/>
      <c r="D245" s="103">
        <v>0</v>
      </c>
      <c r="E245" s="104">
        <f>E244*D245</f>
        <v>0</v>
      </c>
    </row>
    <row r="246" spans="2:5" x14ac:dyDescent="0.35">
      <c r="B246" s="87" t="s">
        <v>259</v>
      </c>
      <c r="C246" s="105">
        <f>IFERROR(D243/D245,0)</f>
        <v>0</v>
      </c>
      <c r="D246" s="52"/>
      <c r="E246" s="97"/>
    </row>
    <row r="248" spans="2:5" x14ac:dyDescent="0.35">
      <c r="B248" s="2" t="s">
        <v>269</v>
      </c>
      <c r="C248" s="98" t="s">
        <v>211</v>
      </c>
      <c r="D248" s="92"/>
      <c r="E248" s="99"/>
    </row>
    <row r="249" spans="2:5" x14ac:dyDescent="0.35">
      <c r="B249" s="3" t="s">
        <v>208</v>
      </c>
      <c r="C249" s="4" t="s">
        <v>207</v>
      </c>
      <c r="D249" s="4" t="s">
        <v>209</v>
      </c>
      <c r="E249" s="5" t="s">
        <v>210</v>
      </c>
    </row>
    <row r="250" spans="2:5" x14ac:dyDescent="0.35">
      <c r="B250" s="108" t="s">
        <v>211</v>
      </c>
      <c r="C250" s="4">
        <f>VLOOKUP(B250,Table1[[name]:[impact]],3,FALSE)</f>
        <v>0</v>
      </c>
      <c r="D250" s="107">
        <v>0</v>
      </c>
      <c r="E250" s="5">
        <f t="shared" ref="E250:E269" si="20">C250*D250</f>
        <v>0</v>
      </c>
    </row>
    <row r="251" spans="2:5" x14ac:dyDescent="0.35">
      <c r="B251" s="108" t="s">
        <v>211</v>
      </c>
      <c r="C251" s="4">
        <f>VLOOKUP(B251,Table1[[name]:[impact]],3,FALSE)</f>
        <v>0</v>
      </c>
      <c r="D251" s="107">
        <v>0</v>
      </c>
      <c r="E251" s="5">
        <f t="shared" si="20"/>
        <v>0</v>
      </c>
    </row>
    <row r="252" spans="2:5" x14ac:dyDescent="0.35">
      <c r="B252" s="108" t="s">
        <v>211</v>
      </c>
      <c r="C252" s="4">
        <f>VLOOKUP(B252,Table1[[name]:[impact]],3,FALSE)</f>
        <v>0</v>
      </c>
      <c r="D252" s="107">
        <v>0</v>
      </c>
      <c r="E252" s="5">
        <f t="shared" si="20"/>
        <v>0</v>
      </c>
    </row>
    <row r="253" spans="2:5" x14ac:dyDescent="0.35">
      <c r="B253" s="108" t="s">
        <v>211</v>
      </c>
      <c r="C253" s="4">
        <f>VLOOKUP(B253,Table1[[name]:[impact]],3,FALSE)</f>
        <v>0</v>
      </c>
      <c r="D253" s="107">
        <v>0</v>
      </c>
      <c r="E253" s="5">
        <f t="shared" si="20"/>
        <v>0</v>
      </c>
    </row>
    <row r="254" spans="2:5" x14ac:dyDescent="0.35">
      <c r="B254" s="108" t="s">
        <v>211</v>
      </c>
      <c r="C254" s="4">
        <f>VLOOKUP(B254,Table1[[name]:[impact]],3,FALSE)</f>
        <v>0</v>
      </c>
      <c r="D254" s="107">
        <v>0</v>
      </c>
      <c r="E254" s="5">
        <f t="shared" si="20"/>
        <v>0</v>
      </c>
    </row>
    <row r="255" spans="2:5" x14ac:dyDescent="0.35">
      <c r="B255" s="108" t="s">
        <v>211</v>
      </c>
      <c r="C255" s="4">
        <f>VLOOKUP(B255,Table1[[name]:[impact]],3,FALSE)</f>
        <v>0</v>
      </c>
      <c r="D255" s="107">
        <v>0</v>
      </c>
      <c r="E255" s="5">
        <f t="shared" si="20"/>
        <v>0</v>
      </c>
    </row>
    <row r="256" spans="2:5" x14ac:dyDescent="0.35">
      <c r="B256" s="108" t="s">
        <v>211</v>
      </c>
      <c r="C256" s="4">
        <f>VLOOKUP(B256,Table1[[name]:[impact]],3,FALSE)</f>
        <v>0</v>
      </c>
      <c r="D256" s="107">
        <v>0</v>
      </c>
      <c r="E256" s="5">
        <f t="shared" si="20"/>
        <v>0</v>
      </c>
    </row>
    <row r="257" spans="2:5" x14ac:dyDescent="0.35">
      <c r="B257" s="108" t="s">
        <v>211</v>
      </c>
      <c r="C257" s="4">
        <f>VLOOKUP(B257,Table1[[name]:[impact]],3,FALSE)</f>
        <v>0</v>
      </c>
      <c r="D257" s="107">
        <v>0</v>
      </c>
      <c r="E257" s="5">
        <f t="shared" si="20"/>
        <v>0</v>
      </c>
    </row>
    <row r="258" spans="2:5" x14ac:dyDescent="0.35">
      <c r="B258" s="108" t="s">
        <v>211</v>
      </c>
      <c r="C258" s="4">
        <f>VLOOKUP(B258,Table1[[name]:[impact]],3,FALSE)</f>
        <v>0</v>
      </c>
      <c r="D258" s="107">
        <v>0</v>
      </c>
      <c r="E258" s="5">
        <f t="shared" si="20"/>
        <v>0</v>
      </c>
    </row>
    <row r="259" spans="2:5" x14ac:dyDescent="0.35">
      <c r="B259" s="108" t="s">
        <v>211</v>
      </c>
      <c r="C259" s="4">
        <f>VLOOKUP(B259,Table1[[name]:[impact]],3,FALSE)</f>
        <v>0</v>
      </c>
      <c r="D259" s="107">
        <v>0</v>
      </c>
      <c r="E259" s="5">
        <f t="shared" si="20"/>
        <v>0</v>
      </c>
    </row>
    <row r="260" spans="2:5" x14ac:dyDescent="0.35">
      <c r="B260" s="108" t="s">
        <v>211</v>
      </c>
      <c r="C260" s="4">
        <f>VLOOKUP(B260,Table1[[name]:[impact]],3,FALSE)</f>
        <v>0</v>
      </c>
      <c r="D260" s="107">
        <v>0</v>
      </c>
      <c r="E260" s="5">
        <f t="shared" si="20"/>
        <v>0</v>
      </c>
    </row>
    <row r="261" spans="2:5" x14ac:dyDescent="0.35">
      <c r="B261" s="108" t="s">
        <v>211</v>
      </c>
      <c r="C261" s="4">
        <f>VLOOKUP(B261,Table1[[name]:[impact]],3,FALSE)</f>
        <v>0</v>
      </c>
      <c r="D261" s="107">
        <v>0</v>
      </c>
      <c r="E261" s="5">
        <f t="shared" si="20"/>
        <v>0</v>
      </c>
    </row>
    <row r="262" spans="2:5" x14ac:dyDescent="0.35">
      <c r="B262" s="108" t="s">
        <v>211</v>
      </c>
      <c r="C262" s="4">
        <f>VLOOKUP(B262,Table1[[name]:[impact]],3,FALSE)</f>
        <v>0</v>
      </c>
      <c r="D262" s="107">
        <v>0</v>
      </c>
      <c r="E262" s="5">
        <f t="shared" si="20"/>
        <v>0</v>
      </c>
    </row>
    <row r="263" spans="2:5" x14ac:dyDescent="0.35">
      <c r="B263" s="108" t="s">
        <v>211</v>
      </c>
      <c r="C263" s="4">
        <f>VLOOKUP(B263,Table1[[name]:[impact]],3,FALSE)</f>
        <v>0</v>
      </c>
      <c r="D263" s="107">
        <v>0</v>
      </c>
      <c r="E263" s="5">
        <f t="shared" si="20"/>
        <v>0</v>
      </c>
    </row>
    <row r="264" spans="2:5" x14ac:dyDescent="0.35">
      <c r="B264" s="108" t="s">
        <v>211</v>
      </c>
      <c r="C264" s="4">
        <f>VLOOKUP(B264,Table1[[name]:[impact]],3,FALSE)</f>
        <v>0</v>
      </c>
      <c r="D264" s="107">
        <v>0</v>
      </c>
      <c r="E264" s="5">
        <f t="shared" si="20"/>
        <v>0</v>
      </c>
    </row>
    <row r="265" spans="2:5" x14ac:dyDescent="0.35">
      <c r="B265" s="108" t="s">
        <v>211</v>
      </c>
      <c r="C265" s="4">
        <f>VLOOKUP(B265,Table1[[name]:[impact]],3,FALSE)</f>
        <v>0</v>
      </c>
      <c r="D265" s="107">
        <v>0</v>
      </c>
      <c r="E265" s="5">
        <f t="shared" si="20"/>
        <v>0</v>
      </c>
    </row>
    <row r="266" spans="2:5" x14ac:dyDescent="0.35">
      <c r="B266" s="108" t="s">
        <v>211</v>
      </c>
      <c r="C266" s="4">
        <f>VLOOKUP(B266,Table1[[name]:[impact]],3,FALSE)</f>
        <v>0</v>
      </c>
      <c r="D266" s="107">
        <v>0</v>
      </c>
      <c r="E266" s="5">
        <f t="shared" si="20"/>
        <v>0</v>
      </c>
    </row>
    <row r="267" spans="2:5" x14ac:dyDescent="0.35">
      <c r="B267" s="108" t="s">
        <v>211</v>
      </c>
      <c r="C267" s="4">
        <f>VLOOKUP(B267,Table1[[name]:[impact]],3,FALSE)</f>
        <v>0</v>
      </c>
      <c r="D267" s="107">
        <v>0</v>
      </c>
      <c r="E267" s="5">
        <f t="shared" si="20"/>
        <v>0</v>
      </c>
    </row>
    <row r="268" spans="2:5" x14ac:dyDescent="0.35">
      <c r="B268" s="108" t="s">
        <v>211</v>
      </c>
      <c r="C268" s="4">
        <f>VLOOKUP(B268,Table1[[name]:[impact]],3,FALSE)</f>
        <v>0</v>
      </c>
      <c r="D268" s="107">
        <v>0</v>
      </c>
      <c r="E268" s="5">
        <f t="shared" si="20"/>
        <v>0</v>
      </c>
    </row>
    <row r="269" spans="2:5" x14ac:dyDescent="0.35">
      <c r="B269" s="108" t="s">
        <v>211</v>
      </c>
      <c r="C269" s="4">
        <f>VLOOKUP(B269,Table1[[name]:[impact]],3,FALSE)</f>
        <v>0</v>
      </c>
      <c r="D269" s="107">
        <v>0</v>
      </c>
      <c r="E269" s="5">
        <f t="shared" si="20"/>
        <v>0</v>
      </c>
    </row>
    <row r="270" spans="2:5" x14ac:dyDescent="0.35">
      <c r="B270" s="3"/>
      <c r="C270" s="4"/>
      <c r="D270" s="4"/>
      <c r="E270" s="5"/>
    </row>
    <row r="271" spans="2:5" x14ac:dyDescent="0.35">
      <c r="B271" s="3" t="s">
        <v>256</v>
      </c>
      <c r="C271" s="4"/>
      <c r="D271" s="95">
        <f>SUM(D250:D269)</f>
        <v>0</v>
      </c>
      <c r="E271" s="94">
        <f>SUM(E250:E269)</f>
        <v>0</v>
      </c>
    </row>
    <row r="272" spans="2:5" x14ac:dyDescent="0.35">
      <c r="B272" s="3" t="s">
        <v>257</v>
      </c>
      <c r="C272" s="100">
        <v>0</v>
      </c>
      <c r="D272" s="95">
        <f>D271-(C272*D271)</f>
        <v>0</v>
      </c>
      <c r="E272" s="94"/>
    </row>
    <row r="273" spans="2:5" x14ac:dyDescent="0.35">
      <c r="B273" s="3" t="s">
        <v>258</v>
      </c>
      <c r="C273" s="4"/>
      <c r="D273" s="4"/>
      <c r="E273" s="94">
        <f>IFERROR(E271/D272,0)</f>
        <v>0</v>
      </c>
    </row>
    <row r="274" spans="2:5" x14ac:dyDescent="0.35">
      <c r="B274" s="101" t="s">
        <v>283</v>
      </c>
      <c r="C274" s="102"/>
      <c r="D274" s="103">
        <v>0</v>
      </c>
      <c r="E274" s="104">
        <f>E273*D274</f>
        <v>0</v>
      </c>
    </row>
    <row r="275" spans="2:5" x14ac:dyDescent="0.35">
      <c r="B275" s="87" t="s">
        <v>259</v>
      </c>
      <c r="C275" s="105">
        <f>IFERROR(D272/D274,0)</f>
        <v>0</v>
      </c>
      <c r="D275" s="52"/>
      <c r="E275" s="97"/>
    </row>
    <row r="277" spans="2:5" x14ac:dyDescent="0.35">
      <c r="B277" s="2" t="s">
        <v>269</v>
      </c>
      <c r="C277" s="98" t="s">
        <v>211</v>
      </c>
      <c r="D277" s="92"/>
      <c r="E277" s="99"/>
    </row>
    <row r="278" spans="2:5" x14ac:dyDescent="0.35">
      <c r="B278" s="3" t="s">
        <v>208</v>
      </c>
      <c r="C278" s="4" t="s">
        <v>207</v>
      </c>
      <c r="D278" s="4" t="s">
        <v>209</v>
      </c>
      <c r="E278" s="5" t="s">
        <v>210</v>
      </c>
    </row>
    <row r="279" spans="2:5" x14ac:dyDescent="0.35">
      <c r="B279" s="108" t="s">
        <v>211</v>
      </c>
      <c r="C279" s="4">
        <f>VLOOKUP(B279,Table1[[name]:[impact]],3,FALSE)</f>
        <v>0</v>
      </c>
      <c r="D279" s="107">
        <v>0</v>
      </c>
      <c r="E279" s="5">
        <f t="shared" ref="E279:E298" si="21">C279*D279</f>
        <v>0</v>
      </c>
    </row>
    <row r="280" spans="2:5" x14ac:dyDescent="0.35">
      <c r="B280" s="108" t="s">
        <v>211</v>
      </c>
      <c r="C280" s="4">
        <f>VLOOKUP(B280,Table1[[name]:[impact]],3,FALSE)</f>
        <v>0</v>
      </c>
      <c r="D280" s="107">
        <v>0</v>
      </c>
      <c r="E280" s="5">
        <f t="shared" si="21"/>
        <v>0</v>
      </c>
    </row>
    <row r="281" spans="2:5" x14ac:dyDescent="0.35">
      <c r="B281" s="108" t="s">
        <v>211</v>
      </c>
      <c r="C281" s="4">
        <f>VLOOKUP(B281,Table1[[name]:[impact]],3,FALSE)</f>
        <v>0</v>
      </c>
      <c r="D281" s="107">
        <v>0</v>
      </c>
      <c r="E281" s="5">
        <f t="shared" si="21"/>
        <v>0</v>
      </c>
    </row>
    <row r="282" spans="2:5" x14ac:dyDescent="0.35">
      <c r="B282" s="108" t="s">
        <v>211</v>
      </c>
      <c r="C282" s="4">
        <f>VLOOKUP(B282,Table1[[name]:[impact]],3,FALSE)</f>
        <v>0</v>
      </c>
      <c r="D282" s="107">
        <v>0</v>
      </c>
      <c r="E282" s="5">
        <f t="shared" si="21"/>
        <v>0</v>
      </c>
    </row>
    <row r="283" spans="2:5" x14ac:dyDescent="0.35">
      <c r="B283" s="108" t="s">
        <v>211</v>
      </c>
      <c r="C283" s="4">
        <f>VLOOKUP(B283,Table1[[name]:[impact]],3,FALSE)</f>
        <v>0</v>
      </c>
      <c r="D283" s="107">
        <v>0</v>
      </c>
      <c r="E283" s="5">
        <f t="shared" si="21"/>
        <v>0</v>
      </c>
    </row>
    <row r="284" spans="2:5" x14ac:dyDescent="0.35">
      <c r="B284" s="108" t="s">
        <v>211</v>
      </c>
      <c r="C284" s="4">
        <f>VLOOKUP(B284,Table1[[name]:[impact]],3,FALSE)</f>
        <v>0</v>
      </c>
      <c r="D284" s="107">
        <v>0</v>
      </c>
      <c r="E284" s="5">
        <f t="shared" si="21"/>
        <v>0</v>
      </c>
    </row>
    <row r="285" spans="2:5" x14ac:dyDescent="0.35">
      <c r="B285" s="108" t="s">
        <v>211</v>
      </c>
      <c r="C285" s="4">
        <f>VLOOKUP(B285,Table1[[name]:[impact]],3,FALSE)</f>
        <v>0</v>
      </c>
      <c r="D285" s="107">
        <v>0</v>
      </c>
      <c r="E285" s="5">
        <f t="shared" si="21"/>
        <v>0</v>
      </c>
    </row>
    <row r="286" spans="2:5" x14ac:dyDescent="0.35">
      <c r="B286" s="108" t="s">
        <v>211</v>
      </c>
      <c r="C286" s="4">
        <f>VLOOKUP(B286,Table1[[name]:[impact]],3,FALSE)</f>
        <v>0</v>
      </c>
      <c r="D286" s="107">
        <v>0</v>
      </c>
      <c r="E286" s="5">
        <f t="shared" si="21"/>
        <v>0</v>
      </c>
    </row>
    <row r="287" spans="2:5" x14ac:dyDescent="0.35">
      <c r="B287" s="108" t="s">
        <v>211</v>
      </c>
      <c r="C287" s="4">
        <f>VLOOKUP(B287,Table1[[name]:[impact]],3,FALSE)</f>
        <v>0</v>
      </c>
      <c r="D287" s="107">
        <v>0</v>
      </c>
      <c r="E287" s="5">
        <f t="shared" si="21"/>
        <v>0</v>
      </c>
    </row>
    <row r="288" spans="2:5" x14ac:dyDescent="0.35">
      <c r="B288" s="108" t="s">
        <v>211</v>
      </c>
      <c r="C288" s="4">
        <f>VLOOKUP(B288,Table1[[name]:[impact]],3,FALSE)</f>
        <v>0</v>
      </c>
      <c r="D288" s="107">
        <v>0</v>
      </c>
      <c r="E288" s="5">
        <f t="shared" si="21"/>
        <v>0</v>
      </c>
    </row>
    <row r="289" spans="2:5" x14ac:dyDescent="0.35">
      <c r="B289" s="108" t="s">
        <v>211</v>
      </c>
      <c r="C289" s="4">
        <f>VLOOKUP(B289,Table1[[name]:[impact]],3,FALSE)</f>
        <v>0</v>
      </c>
      <c r="D289" s="107">
        <v>0</v>
      </c>
      <c r="E289" s="5">
        <f t="shared" si="21"/>
        <v>0</v>
      </c>
    </row>
    <row r="290" spans="2:5" x14ac:dyDescent="0.35">
      <c r="B290" s="108" t="s">
        <v>211</v>
      </c>
      <c r="C290" s="4">
        <f>VLOOKUP(B290,Table1[[name]:[impact]],3,FALSE)</f>
        <v>0</v>
      </c>
      <c r="D290" s="107">
        <v>0</v>
      </c>
      <c r="E290" s="5">
        <f t="shared" si="21"/>
        <v>0</v>
      </c>
    </row>
    <row r="291" spans="2:5" x14ac:dyDescent="0.35">
      <c r="B291" s="108" t="s">
        <v>211</v>
      </c>
      <c r="C291" s="4">
        <f>VLOOKUP(B291,Table1[[name]:[impact]],3,FALSE)</f>
        <v>0</v>
      </c>
      <c r="D291" s="107">
        <v>0</v>
      </c>
      <c r="E291" s="5">
        <f t="shared" si="21"/>
        <v>0</v>
      </c>
    </row>
    <row r="292" spans="2:5" x14ac:dyDescent="0.35">
      <c r="B292" s="108" t="s">
        <v>211</v>
      </c>
      <c r="C292" s="4">
        <f>VLOOKUP(B292,Table1[[name]:[impact]],3,FALSE)</f>
        <v>0</v>
      </c>
      <c r="D292" s="107">
        <v>0</v>
      </c>
      <c r="E292" s="5">
        <f t="shared" si="21"/>
        <v>0</v>
      </c>
    </row>
    <row r="293" spans="2:5" x14ac:dyDescent="0.35">
      <c r="B293" s="108" t="s">
        <v>211</v>
      </c>
      <c r="C293" s="4">
        <f>VLOOKUP(B293,Table1[[name]:[impact]],3,FALSE)</f>
        <v>0</v>
      </c>
      <c r="D293" s="107">
        <v>0</v>
      </c>
      <c r="E293" s="5">
        <f t="shared" si="21"/>
        <v>0</v>
      </c>
    </row>
    <row r="294" spans="2:5" x14ac:dyDescent="0.35">
      <c r="B294" s="108" t="s">
        <v>211</v>
      </c>
      <c r="C294" s="4">
        <f>VLOOKUP(B294,Table1[[name]:[impact]],3,FALSE)</f>
        <v>0</v>
      </c>
      <c r="D294" s="107">
        <v>0</v>
      </c>
      <c r="E294" s="5">
        <f t="shared" si="21"/>
        <v>0</v>
      </c>
    </row>
    <row r="295" spans="2:5" x14ac:dyDescent="0.35">
      <c r="B295" s="108" t="s">
        <v>211</v>
      </c>
      <c r="C295" s="4">
        <f>VLOOKUP(B295,Table1[[name]:[impact]],3,FALSE)</f>
        <v>0</v>
      </c>
      <c r="D295" s="107">
        <v>0</v>
      </c>
      <c r="E295" s="5">
        <f t="shared" si="21"/>
        <v>0</v>
      </c>
    </row>
    <row r="296" spans="2:5" x14ac:dyDescent="0.35">
      <c r="B296" s="108" t="s">
        <v>211</v>
      </c>
      <c r="C296" s="4">
        <f>VLOOKUP(B296,Table1[[name]:[impact]],3,FALSE)</f>
        <v>0</v>
      </c>
      <c r="D296" s="107">
        <v>0</v>
      </c>
      <c r="E296" s="5">
        <f t="shared" si="21"/>
        <v>0</v>
      </c>
    </row>
    <row r="297" spans="2:5" x14ac:dyDescent="0.35">
      <c r="B297" s="108" t="s">
        <v>211</v>
      </c>
      <c r="C297" s="4">
        <f>VLOOKUP(B297,Table1[[name]:[impact]],3,FALSE)</f>
        <v>0</v>
      </c>
      <c r="D297" s="107">
        <v>0</v>
      </c>
      <c r="E297" s="5">
        <f t="shared" si="21"/>
        <v>0</v>
      </c>
    </row>
    <row r="298" spans="2:5" x14ac:dyDescent="0.35">
      <c r="B298" s="108" t="s">
        <v>211</v>
      </c>
      <c r="C298" s="4">
        <f>VLOOKUP(B298,Table1[[name]:[impact]],3,FALSE)</f>
        <v>0</v>
      </c>
      <c r="D298" s="107">
        <v>0</v>
      </c>
      <c r="E298" s="5">
        <f t="shared" si="21"/>
        <v>0</v>
      </c>
    </row>
    <row r="299" spans="2:5" x14ac:dyDescent="0.35">
      <c r="B299" s="3"/>
      <c r="C299" s="4"/>
      <c r="D299" s="4"/>
      <c r="E299" s="5"/>
    </row>
    <row r="300" spans="2:5" x14ac:dyDescent="0.35">
      <c r="B300" s="3" t="s">
        <v>256</v>
      </c>
      <c r="C300" s="4"/>
      <c r="D300" s="95">
        <f>SUM(D279:D298)</f>
        <v>0</v>
      </c>
      <c r="E300" s="94">
        <f>SUM(E279:E298)</f>
        <v>0</v>
      </c>
    </row>
    <row r="301" spans="2:5" x14ac:dyDescent="0.35">
      <c r="B301" s="3" t="s">
        <v>257</v>
      </c>
      <c r="C301" s="100">
        <v>0</v>
      </c>
      <c r="D301" s="95">
        <f>D300-(C301*D300)</f>
        <v>0</v>
      </c>
      <c r="E301" s="94"/>
    </row>
    <row r="302" spans="2:5" x14ac:dyDescent="0.35">
      <c r="B302" s="3" t="s">
        <v>258</v>
      </c>
      <c r="C302" s="4"/>
      <c r="D302" s="4"/>
      <c r="E302" s="94">
        <f>IFERROR(E300/D301,0)</f>
        <v>0</v>
      </c>
    </row>
    <row r="303" spans="2:5" x14ac:dyDescent="0.35">
      <c r="B303" s="101" t="s">
        <v>283</v>
      </c>
      <c r="C303" s="102"/>
      <c r="D303" s="103">
        <v>0</v>
      </c>
      <c r="E303" s="104">
        <f>E302*D303</f>
        <v>0</v>
      </c>
    </row>
    <row r="304" spans="2:5" x14ac:dyDescent="0.35">
      <c r="B304" s="87" t="s">
        <v>259</v>
      </c>
      <c r="C304" s="105">
        <f>IFERROR(D301/D303,0)</f>
        <v>0</v>
      </c>
      <c r="D304" s="52"/>
      <c r="E304" s="97"/>
    </row>
    <row r="306" spans="2:5" x14ac:dyDescent="0.35">
      <c r="B306" s="2" t="s">
        <v>269</v>
      </c>
      <c r="C306" s="98" t="s">
        <v>211</v>
      </c>
      <c r="D306" s="92"/>
      <c r="E306" s="99"/>
    </row>
    <row r="307" spans="2:5" x14ac:dyDescent="0.35">
      <c r="B307" s="3" t="s">
        <v>208</v>
      </c>
      <c r="C307" s="4" t="s">
        <v>207</v>
      </c>
      <c r="D307" s="4" t="s">
        <v>209</v>
      </c>
      <c r="E307" s="5" t="s">
        <v>210</v>
      </c>
    </row>
    <row r="308" spans="2:5" x14ac:dyDescent="0.35">
      <c r="B308" s="108" t="s">
        <v>211</v>
      </c>
      <c r="C308" s="4">
        <f>VLOOKUP(B308,Table1[[name]:[impact]],3,FALSE)</f>
        <v>0</v>
      </c>
      <c r="D308" s="107">
        <v>0</v>
      </c>
      <c r="E308" s="5">
        <f t="shared" ref="E308:E327" si="22">C308*D308</f>
        <v>0</v>
      </c>
    </row>
    <row r="309" spans="2:5" x14ac:dyDescent="0.35">
      <c r="B309" s="108" t="s">
        <v>211</v>
      </c>
      <c r="C309" s="4">
        <f>VLOOKUP(B309,Table1[[name]:[impact]],3,FALSE)</f>
        <v>0</v>
      </c>
      <c r="D309" s="107">
        <v>0</v>
      </c>
      <c r="E309" s="5">
        <f t="shared" si="22"/>
        <v>0</v>
      </c>
    </row>
    <row r="310" spans="2:5" x14ac:dyDescent="0.35">
      <c r="B310" s="108" t="s">
        <v>211</v>
      </c>
      <c r="C310" s="4">
        <f>VLOOKUP(B310,Table1[[name]:[impact]],3,FALSE)</f>
        <v>0</v>
      </c>
      <c r="D310" s="107">
        <v>0</v>
      </c>
      <c r="E310" s="5">
        <f t="shared" si="22"/>
        <v>0</v>
      </c>
    </row>
    <row r="311" spans="2:5" x14ac:dyDescent="0.35">
      <c r="B311" s="108" t="s">
        <v>211</v>
      </c>
      <c r="C311" s="4">
        <f>VLOOKUP(B311,Table1[[name]:[impact]],3,FALSE)</f>
        <v>0</v>
      </c>
      <c r="D311" s="107">
        <v>0</v>
      </c>
      <c r="E311" s="5">
        <f t="shared" si="22"/>
        <v>0</v>
      </c>
    </row>
    <row r="312" spans="2:5" x14ac:dyDescent="0.35">
      <c r="B312" s="108" t="s">
        <v>211</v>
      </c>
      <c r="C312" s="4">
        <f>VLOOKUP(B312,Table1[[name]:[impact]],3,FALSE)</f>
        <v>0</v>
      </c>
      <c r="D312" s="107">
        <v>0</v>
      </c>
      <c r="E312" s="5">
        <f t="shared" si="22"/>
        <v>0</v>
      </c>
    </row>
    <row r="313" spans="2:5" x14ac:dyDescent="0.35">
      <c r="B313" s="108" t="s">
        <v>211</v>
      </c>
      <c r="C313" s="4">
        <f>VLOOKUP(B313,Table1[[name]:[impact]],3,FALSE)</f>
        <v>0</v>
      </c>
      <c r="D313" s="107">
        <v>0</v>
      </c>
      <c r="E313" s="5">
        <f t="shared" si="22"/>
        <v>0</v>
      </c>
    </row>
    <row r="314" spans="2:5" x14ac:dyDescent="0.35">
      <c r="B314" s="108" t="s">
        <v>211</v>
      </c>
      <c r="C314" s="4">
        <f>VLOOKUP(B314,Table1[[name]:[impact]],3,FALSE)</f>
        <v>0</v>
      </c>
      <c r="D314" s="107">
        <v>0</v>
      </c>
      <c r="E314" s="5">
        <f t="shared" si="22"/>
        <v>0</v>
      </c>
    </row>
    <row r="315" spans="2:5" x14ac:dyDescent="0.35">
      <c r="B315" s="108" t="s">
        <v>211</v>
      </c>
      <c r="C315" s="4">
        <f>VLOOKUP(B315,Table1[[name]:[impact]],3,FALSE)</f>
        <v>0</v>
      </c>
      <c r="D315" s="107">
        <v>0</v>
      </c>
      <c r="E315" s="5">
        <f t="shared" si="22"/>
        <v>0</v>
      </c>
    </row>
    <row r="316" spans="2:5" x14ac:dyDescent="0.35">
      <c r="B316" s="108" t="s">
        <v>211</v>
      </c>
      <c r="C316" s="4">
        <f>VLOOKUP(B316,Table1[[name]:[impact]],3,FALSE)</f>
        <v>0</v>
      </c>
      <c r="D316" s="107">
        <v>0</v>
      </c>
      <c r="E316" s="5">
        <f t="shared" si="22"/>
        <v>0</v>
      </c>
    </row>
    <row r="317" spans="2:5" x14ac:dyDescent="0.35">
      <c r="B317" s="108" t="s">
        <v>211</v>
      </c>
      <c r="C317" s="4">
        <f>VLOOKUP(B317,Table1[[name]:[impact]],3,FALSE)</f>
        <v>0</v>
      </c>
      <c r="D317" s="107">
        <v>0</v>
      </c>
      <c r="E317" s="5">
        <f t="shared" si="22"/>
        <v>0</v>
      </c>
    </row>
    <row r="318" spans="2:5" x14ac:dyDescent="0.35">
      <c r="B318" s="108" t="s">
        <v>211</v>
      </c>
      <c r="C318" s="4">
        <f>VLOOKUP(B318,Table1[[name]:[impact]],3,FALSE)</f>
        <v>0</v>
      </c>
      <c r="D318" s="107">
        <v>0</v>
      </c>
      <c r="E318" s="5">
        <f t="shared" si="22"/>
        <v>0</v>
      </c>
    </row>
    <row r="319" spans="2:5" x14ac:dyDescent="0.35">
      <c r="B319" s="108" t="s">
        <v>211</v>
      </c>
      <c r="C319" s="4">
        <f>VLOOKUP(B319,Table1[[name]:[impact]],3,FALSE)</f>
        <v>0</v>
      </c>
      <c r="D319" s="107">
        <v>0</v>
      </c>
      <c r="E319" s="5">
        <f t="shared" si="22"/>
        <v>0</v>
      </c>
    </row>
    <row r="320" spans="2:5" x14ac:dyDescent="0.35">
      <c r="B320" s="108" t="s">
        <v>211</v>
      </c>
      <c r="C320" s="4">
        <f>VLOOKUP(B320,Table1[[name]:[impact]],3,FALSE)</f>
        <v>0</v>
      </c>
      <c r="D320" s="107">
        <v>0</v>
      </c>
      <c r="E320" s="5">
        <f t="shared" si="22"/>
        <v>0</v>
      </c>
    </row>
    <row r="321" spans="2:5" x14ac:dyDescent="0.35">
      <c r="B321" s="108" t="s">
        <v>211</v>
      </c>
      <c r="C321" s="4">
        <f>VLOOKUP(B321,Table1[[name]:[impact]],3,FALSE)</f>
        <v>0</v>
      </c>
      <c r="D321" s="107">
        <v>0</v>
      </c>
      <c r="E321" s="5">
        <f t="shared" si="22"/>
        <v>0</v>
      </c>
    </row>
    <row r="322" spans="2:5" x14ac:dyDescent="0.35">
      <c r="B322" s="108" t="s">
        <v>211</v>
      </c>
      <c r="C322" s="4">
        <f>VLOOKUP(B322,Table1[[name]:[impact]],3,FALSE)</f>
        <v>0</v>
      </c>
      <c r="D322" s="107">
        <v>0</v>
      </c>
      <c r="E322" s="5">
        <f t="shared" si="22"/>
        <v>0</v>
      </c>
    </row>
    <row r="323" spans="2:5" x14ac:dyDescent="0.35">
      <c r="B323" s="108" t="s">
        <v>211</v>
      </c>
      <c r="C323" s="4">
        <f>VLOOKUP(B323,Table1[[name]:[impact]],3,FALSE)</f>
        <v>0</v>
      </c>
      <c r="D323" s="107">
        <v>0</v>
      </c>
      <c r="E323" s="5">
        <f t="shared" si="22"/>
        <v>0</v>
      </c>
    </row>
    <row r="324" spans="2:5" x14ac:dyDescent="0.35">
      <c r="B324" s="108" t="s">
        <v>211</v>
      </c>
      <c r="C324" s="4">
        <f>VLOOKUP(B324,Table1[[name]:[impact]],3,FALSE)</f>
        <v>0</v>
      </c>
      <c r="D324" s="107">
        <v>0</v>
      </c>
      <c r="E324" s="5">
        <f t="shared" si="22"/>
        <v>0</v>
      </c>
    </row>
    <row r="325" spans="2:5" x14ac:dyDescent="0.35">
      <c r="B325" s="108" t="s">
        <v>211</v>
      </c>
      <c r="C325" s="4">
        <f>VLOOKUP(B325,Table1[[name]:[impact]],3,FALSE)</f>
        <v>0</v>
      </c>
      <c r="D325" s="107">
        <v>0</v>
      </c>
      <c r="E325" s="5">
        <f t="shared" si="22"/>
        <v>0</v>
      </c>
    </row>
    <row r="326" spans="2:5" x14ac:dyDescent="0.35">
      <c r="B326" s="108" t="s">
        <v>211</v>
      </c>
      <c r="C326" s="4">
        <f>VLOOKUP(B326,Table1[[name]:[impact]],3,FALSE)</f>
        <v>0</v>
      </c>
      <c r="D326" s="107">
        <v>0</v>
      </c>
      <c r="E326" s="5">
        <f t="shared" si="22"/>
        <v>0</v>
      </c>
    </row>
    <row r="327" spans="2:5" x14ac:dyDescent="0.35">
      <c r="B327" s="108" t="s">
        <v>211</v>
      </c>
      <c r="C327" s="4">
        <f>VLOOKUP(B327,Table1[[name]:[impact]],3,FALSE)</f>
        <v>0</v>
      </c>
      <c r="D327" s="107">
        <v>0</v>
      </c>
      <c r="E327" s="5">
        <f t="shared" si="22"/>
        <v>0</v>
      </c>
    </row>
    <row r="328" spans="2:5" x14ac:dyDescent="0.35">
      <c r="B328" s="3"/>
      <c r="C328" s="4"/>
      <c r="D328" s="4"/>
      <c r="E328" s="5"/>
    </row>
    <row r="329" spans="2:5" x14ac:dyDescent="0.35">
      <c r="B329" s="3" t="s">
        <v>256</v>
      </c>
      <c r="C329" s="4"/>
      <c r="D329" s="95">
        <f>SUM(D308:D327)</f>
        <v>0</v>
      </c>
      <c r="E329" s="94">
        <f>SUM(E308:E327)</f>
        <v>0</v>
      </c>
    </row>
    <row r="330" spans="2:5" x14ac:dyDescent="0.35">
      <c r="B330" s="3" t="s">
        <v>257</v>
      </c>
      <c r="C330" s="100">
        <v>0</v>
      </c>
      <c r="D330" s="95">
        <f>D329-(C330*D329)</f>
        <v>0</v>
      </c>
      <c r="E330" s="94"/>
    </row>
    <row r="331" spans="2:5" x14ac:dyDescent="0.35">
      <c r="B331" s="3" t="s">
        <v>258</v>
      </c>
      <c r="C331" s="4"/>
      <c r="D331" s="4"/>
      <c r="E331" s="94">
        <f>IFERROR(E329/D330,0)</f>
        <v>0</v>
      </c>
    </row>
    <row r="332" spans="2:5" x14ac:dyDescent="0.35">
      <c r="B332" s="101" t="s">
        <v>283</v>
      </c>
      <c r="C332" s="102"/>
      <c r="D332" s="103">
        <v>0</v>
      </c>
      <c r="E332" s="104">
        <f>E331*D332</f>
        <v>0</v>
      </c>
    </row>
    <row r="333" spans="2:5" x14ac:dyDescent="0.35">
      <c r="B333" s="87" t="s">
        <v>259</v>
      </c>
      <c r="C333" s="105">
        <f>IFERROR(D330/D332,0)</f>
        <v>0</v>
      </c>
      <c r="D333" s="52"/>
      <c r="E333" s="97"/>
    </row>
    <row r="335" spans="2:5" x14ac:dyDescent="0.35">
      <c r="B335" s="2" t="s">
        <v>269</v>
      </c>
      <c r="C335" s="98" t="s">
        <v>211</v>
      </c>
      <c r="D335" s="92"/>
      <c r="E335" s="99"/>
    </row>
    <row r="336" spans="2:5" x14ac:dyDescent="0.35">
      <c r="B336" s="3" t="s">
        <v>208</v>
      </c>
      <c r="C336" s="4" t="s">
        <v>207</v>
      </c>
      <c r="D336" s="4" t="s">
        <v>209</v>
      </c>
      <c r="E336" s="5" t="s">
        <v>210</v>
      </c>
    </row>
    <row r="337" spans="2:5" x14ac:dyDescent="0.35">
      <c r="B337" s="108" t="s">
        <v>211</v>
      </c>
      <c r="C337" s="4">
        <f>VLOOKUP(B337,Table1[[name]:[impact]],3,FALSE)</f>
        <v>0</v>
      </c>
      <c r="D337" s="107">
        <v>0</v>
      </c>
      <c r="E337" s="5">
        <f t="shared" ref="E337:E356" si="23">C337*D337</f>
        <v>0</v>
      </c>
    </row>
    <row r="338" spans="2:5" x14ac:dyDescent="0.35">
      <c r="B338" s="108" t="s">
        <v>211</v>
      </c>
      <c r="C338" s="4">
        <f>VLOOKUP(B338,Table1[[name]:[impact]],3,FALSE)</f>
        <v>0</v>
      </c>
      <c r="D338" s="107">
        <v>0</v>
      </c>
      <c r="E338" s="5">
        <f t="shared" si="23"/>
        <v>0</v>
      </c>
    </row>
    <row r="339" spans="2:5" x14ac:dyDescent="0.35">
      <c r="B339" s="108" t="s">
        <v>211</v>
      </c>
      <c r="C339" s="4">
        <f>VLOOKUP(B339,Table1[[name]:[impact]],3,FALSE)</f>
        <v>0</v>
      </c>
      <c r="D339" s="107">
        <v>0</v>
      </c>
      <c r="E339" s="5">
        <f t="shared" si="23"/>
        <v>0</v>
      </c>
    </row>
    <row r="340" spans="2:5" x14ac:dyDescent="0.35">
      <c r="B340" s="108" t="s">
        <v>211</v>
      </c>
      <c r="C340" s="4">
        <f>VLOOKUP(B340,Table1[[name]:[impact]],3,FALSE)</f>
        <v>0</v>
      </c>
      <c r="D340" s="107">
        <v>0</v>
      </c>
      <c r="E340" s="5">
        <f t="shared" si="23"/>
        <v>0</v>
      </c>
    </row>
    <row r="341" spans="2:5" x14ac:dyDescent="0.35">
      <c r="B341" s="108" t="s">
        <v>211</v>
      </c>
      <c r="C341" s="4">
        <f>VLOOKUP(B341,Table1[[name]:[impact]],3,FALSE)</f>
        <v>0</v>
      </c>
      <c r="D341" s="107">
        <v>0</v>
      </c>
      <c r="E341" s="5">
        <f t="shared" si="23"/>
        <v>0</v>
      </c>
    </row>
    <row r="342" spans="2:5" x14ac:dyDescent="0.35">
      <c r="B342" s="108" t="s">
        <v>211</v>
      </c>
      <c r="C342" s="4">
        <f>VLOOKUP(B342,Table1[[name]:[impact]],3,FALSE)</f>
        <v>0</v>
      </c>
      <c r="D342" s="107">
        <v>0</v>
      </c>
      <c r="E342" s="5">
        <f t="shared" si="23"/>
        <v>0</v>
      </c>
    </row>
    <row r="343" spans="2:5" x14ac:dyDescent="0.35">
      <c r="B343" s="108" t="s">
        <v>211</v>
      </c>
      <c r="C343" s="4">
        <f>VLOOKUP(B343,Table1[[name]:[impact]],3,FALSE)</f>
        <v>0</v>
      </c>
      <c r="D343" s="107">
        <v>0</v>
      </c>
      <c r="E343" s="5">
        <f t="shared" si="23"/>
        <v>0</v>
      </c>
    </row>
    <row r="344" spans="2:5" x14ac:dyDescent="0.35">
      <c r="B344" s="108" t="s">
        <v>211</v>
      </c>
      <c r="C344" s="4">
        <f>VLOOKUP(B344,Table1[[name]:[impact]],3,FALSE)</f>
        <v>0</v>
      </c>
      <c r="D344" s="107">
        <v>0</v>
      </c>
      <c r="E344" s="5">
        <f t="shared" si="23"/>
        <v>0</v>
      </c>
    </row>
    <row r="345" spans="2:5" x14ac:dyDescent="0.35">
      <c r="B345" s="108" t="s">
        <v>211</v>
      </c>
      <c r="C345" s="4">
        <f>VLOOKUP(B345,Table1[[name]:[impact]],3,FALSE)</f>
        <v>0</v>
      </c>
      <c r="D345" s="107">
        <v>0</v>
      </c>
      <c r="E345" s="5">
        <f t="shared" si="23"/>
        <v>0</v>
      </c>
    </row>
    <row r="346" spans="2:5" x14ac:dyDescent="0.35">
      <c r="B346" s="108" t="s">
        <v>211</v>
      </c>
      <c r="C346" s="4">
        <f>VLOOKUP(B346,Table1[[name]:[impact]],3,FALSE)</f>
        <v>0</v>
      </c>
      <c r="D346" s="107">
        <v>0</v>
      </c>
      <c r="E346" s="5">
        <f t="shared" si="23"/>
        <v>0</v>
      </c>
    </row>
    <row r="347" spans="2:5" x14ac:dyDescent="0.35">
      <c r="B347" s="108" t="s">
        <v>211</v>
      </c>
      <c r="C347" s="4">
        <f>VLOOKUP(B347,Table1[[name]:[impact]],3,FALSE)</f>
        <v>0</v>
      </c>
      <c r="D347" s="107">
        <v>0</v>
      </c>
      <c r="E347" s="5">
        <f t="shared" si="23"/>
        <v>0</v>
      </c>
    </row>
    <row r="348" spans="2:5" x14ac:dyDescent="0.35">
      <c r="B348" s="108" t="s">
        <v>211</v>
      </c>
      <c r="C348" s="4">
        <f>VLOOKUP(B348,Table1[[name]:[impact]],3,FALSE)</f>
        <v>0</v>
      </c>
      <c r="D348" s="107">
        <v>0</v>
      </c>
      <c r="E348" s="5">
        <f t="shared" si="23"/>
        <v>0</v>
      </c>
    </row>
    <row r="349" spans="2:5" x14ac:dyDescent="0.35">
      <c r="B349" s="108" t="s">
        <v>211</v>
      </c>
      <c r="C349" s="4">
        <f>VLOOKUP(B349,Table1[[name]:[impact]],3,FALSE)</f>
        <v>0</v>
      </c>
      <c r="D349" s="107">
        <v>0</v>
      </c>
      <c r="E349" s="5">
        <f t="shared" si="23"/>
        <v>0</v>
      </c>
    </row>
    <row r="350" spans="2:5" x14ac:dyDescent="0.35">
      <c r="B350" s="108" t="s">
        <v>211</v>
      </c>
      <c r="C350" s="4">
        <f>VLOOKUP(B350,Table1[[name]:[impact]],3,FALSE)</f>
        <v>0</v>
      </c>
      <c r="D350" s="107">
        <v>0</v>
      </c>
      <c r="E350" s="5">
        <f t="shared" si="23"/>
        <v>0</v>
      </c>
    </row>
    <row r="351" spans="2:5" x14ac:dyDescent="0.35">
      <c r="B351" s="108" t="s">
        <v>211</v>
      </c>
      <c r="C351" s="4">
        <f>VLOOKUP(B351,Table1[[name]:[impact]],3,FALSE)</f>
        <v>0</v>
      </c>
      <c r="D351" s="107">
        <v>0</v>
      </c>
      <c r="E351" s="5">
        <f t="shared" si="23"/>
        <v>0</v>
      </c>
    </row>
    <row r="352" spans="2:5" x14ac:dyDescent="0.35">
      <c r="B352" s="108" t="s">
        <v>211</v>
      </c>
      <c r="C352" s="4">
        <f>VLOOKUP(B352,Table1[[name]:[impact]],3,FALSE)</f>
        <v>0</v>
      </c>
      <c r="D352" s="107">
        <v>0</v>
      </c>
      <c r="E352" s="5">
        <f t="shared" si="23"/>
        <v>0</v>
      </c>
    </row>
    <row r="353" spans="2:5" x14ac:dyDescent="0.35">
      <c r="B353" s="108" t="s">
        <v>211</v>
      </c>
      <c r="C353" s="4">
        <f>VLOOKUP(B353,Table1[[name]:[impact]],3,FALSE)</f>
        <v>0</v>
      </c>
      <c r="D353" s="107">
        <v>0</v>
      </c>
      <c r="E353" s="5">
        <f t="shared" si="23"/>
        <v>0</v>
      </c>
    </row>
    <row r="354" spans="2:5" x14ac:dyDescent="0.35">
      <c r="B354" s="108" t="s">
        <v>211</v>
      </c>
      <c r="C354" s="4">
        <f>VLOOKUP(B354,Table1[[name]:[impact]],3,FALSE)</f>
        <v>0</v>
      </c>
      <c r="D354" s="107">
        <v>0</v>
      </c>
      <c r="E354" s="5">
        <f t="shared" si="23"/>
        <v>0</v>
      </c>
    </row>
    <row r="355" spans="2:5" x14ac:dyDescent="0.35">
      <c r="B355" s="108" t="s">
        <v>211</v>
      </c>
      <c r="C355" s="4">
        <f>VLOOKUP(B355,Table1[[name]:[impact]],3,FALSE)</f>
        <v>0</v>
      </c>
      <c r="D355" s="107">
        <v>0</v>
      </c>
      <c r="E355" s="5">
        <f t="shared" si="23"/>
        <v>0</v>
      </c>
    </row>
    <row r="356" spans="2:5" x14ac:dyDescent="0.35">
      <c r="B356" s="108" t="s">
        <v>211</v>
      </c>
      <c r="C356" s="4">
        <f>VLOOKUP(B356,Table1[[name]:[impact]],3,FALSE)</f>
        <v>0</v>
      </c>
      <c r="D356" s="107">
        <v>0</v>
      </c>
      <c r="E356" s="5">
        <f t="shared" si="23"/>
        <v>0</v>
      </c>
    </row>
    <row r="357" spans="2:5" x14ac:dyDescent="0.35">
      <c r="B357" s="3"/>
      <c r="C357" s="4"/>
      <c r="D357" s="4"/>
      <c r="E357" s="5"/>
    </row>
    <row r="358" spans="2:5" x14ac:dyDescent="0.35">
      <c r="B358" s="3" t="s">
        <v>256</v>
      </c>
      <c r="C358" s="4"/>
      <c r="D358" s="95">
        <f>SUM(D337:D356)</f>
        <v>0</v>
      </c>
      <c r="E358" s="94">
        <f>SUM(E337:E356)</f>
        <v>0</v>
      </c>
    </row>
    <row r="359" spans="2:5" x14ac:dyDescent="0.35">
      <c r="B359" s="3" t="s">
        <v>257</v>
      </c>
      <c r="C359" s="100">
        <v>0</v>
      </c>
      <c r="D359" s="95">
        <f>D358-(C359*D358)</f>
        <v>0</v>
      </c>
      <c r="E359" s="94"/>
    </row>
    <row r="360" spans="2:5" x14ac:dyDescent="0.35">
      <c r="B360" s="3" t="s">
        <v>258</v>
      </c>
      <c r="C360" s="4"/>
      <c r="D360" s="4"/>
      <c r="E360" s="94">
        <f>IFERROR(E358/D359,0)</f>
        <v>0</v>
      </c>
    </row>
    <row r="361" spans="2:5" x14ac:dyDescent="0.35">
      <c r="B361" s="101" t="s">
        <v>283</v>
      </c>
      <c r="C361" s="102"/>
      <c r="D361" s="103">
        <v>0</v>
      </c>
      <c r="E361" s="104">
        <f>E360*D361</f>
        <v>0</v>
      </c>
    </row>
    <row r="362" spans="2:5" x14ac:dyDescent="0.35">
      <c r="B362" s="87" t="s">
        <v>259</v>
      </c>
      <c r="C362" s="105">
        <f>IFERROR(D359/D361,0)</f>
        <v>0</v>
      </c>
      <c r="D362" s="52"/>
      <c r="E362" s="97"/>
    </row>
    <row r="364" spans="2:5" x14ac:dyDescent="0.35">
      <c r="B364" s="2" t="s">
        <v>269</v>
      </c>
      <c r="C364" s="98" t="s">
        <v>211</v>
      </c>
      <c r="D364" s="92"/>
      <c r="E364" s="99"/>
    </row>
    <row r="365" spans="2:5" x14ac:dyDescent="0.35">
      <c r="B365" s="3" t="s">
        <v>208</v>
      </c>
      <c r="C365" s="4" t="s">
        <v>207</v>
      </c>
      <c r="D365" s="4" t="s">
        <v>209</v>
      </c>
      <c r="E365" s="5" t="s">
        <v>210</v>
      </c>
    </row>
    <row r="366" spans="2:5" x14ac:dyDescent="0.35">
      <c r="B366" s="108" t="s">
        <v>211</v>
      </c>
      <c r="C366" s="4">
        <f>VLOOKUP(B366,Table1[[name]:[impact]],3,FALSE)</f>
        <v>0</v>
      </c>
      <c r="D366" s="107">
        <v>0</v>
      </c>
      <c r="E366" s="5">
        <f t="shared" ref="E366:E385" si="24">C366*D366</f>
        <v>0</v>
      </c>
    </row>
    <row r="367" spans="2:5" x14ac:dyDescent="0.35">
      <c r="B367" s="108" t="s">
        <v>211</v>
      </c>
      <c r="C367" s="4">
        <f>VLOOKUP(B367,Table1[[name]:[impact]],3,FALSE)</f>
        <v>0</v>
      </c>
      <c r="D367" s="107">
        <v>0</v>
      </c>
      <c r="E367" s="5">
        <f t="shared" si="24"/>
        <v>0</v>
      </c>
    </row>
    <row r="368" spans="2:5" x14ac:dyDescent="0.35">
      <c r="B368" s="108" t="s">
        <v>211</v>
      </c>
      <c r="C368" s="4">
        <f>VLOOKUP(B368,Table1[[name]:[impact]],3,FALSE)</f>
        <v>0</v>
      </c>
      <c r="D368" s="107">
        <v>0</v>
      </c>
      <c r="E368" s="5">
        <f t="shared" si="24"/>
        <v>0</v>
      </c>
    </row>
    <row r="369" spans="2:5" x14ac:dyDescent="0.35">
      <c r="B369" s="108" t="s">
        <v>211</v>
      </c>
      <c r="C369" s="4">
        <f>VLOOKUP(B369,Table1[[name]:[impact]],3,FALSE)</f>
        <v>0</v>
      </c>
      <c r="D369" s="107">
        <v>0</v>
      </c>
      <c r="E369" s="5">
        <f t="shared" si="24"/>
        <v>0</v>
      </c>
    </row>
    <row r="370" spans="2:5" x14ac:dyDescent="0.35">
      <c r="B370" s="108" t="s">
        <v>211</v>
      </c>
      <c r="C370" s="4">
        <f>VLOOKUP(B370,Table1[[name]:[impact]],3,FALSE)</f>
        <v>0</v>
      </c>
      <c r="D370" s="107">
        <v>0</v>
      </c>
      <c r="E370" s="5">
        <f t="shared" si="24"/>
        <v>0</v>
      </c>
    </row>
    <row r="371" spans="2:5" x14ac:dyDescent="0.35">
      <c r="B371" s="108" t="s">
        <v>211</v>
      </c>
      <c r="C371" s="4">
        <f>VLOOKUP(B371,Table1[[name]:[impact]],3,FALSE)</f>
        <v>0</v>
      </c>
      <c r="D371" s="107">
        <v>0</v>
      </c>
      <c r="E371" s="5">
        <f t="shared" si="24"/>
        <v>0</v>
      </c>
    </row>
    <row r="372" spans="2:5" x14ac:dyDescent="0.35">
      <c r="B372" s="108" t="s">
        <v>211</v>
      </c>
      <c r="C372" s="4">
        <f>VLOOKUP(B372,Table1[[name]:[impact]],3,FALSE)</f>
        <v>0</v>
      </c>
      <c r="D372" s="107">
        <v>0</v>
      </c>
      <c r="E372" s="5">
        <f t="shared" si="24"/>
        <v>0</v>
      </c>
    </row>
    <row r="373" spans="2:5" x14ac:dyDescent="0.35">
      <c r="B373" s="108" t="s">
        <v>211</v>
      </c>
      <c r="C373" s="4">
        <f>VLOOKUP(B373,Table1[[name]:[impact]],3,FALSE)</f>
        <v>0</v>
      </c>
      <c r="D373" s="107">
        <v>0</v>
      </c>
      <c r="E373" s="5">
        <f t="shared" si="24"/>
        <v>0</v>
      </c>
    </row>
    <row r="374" spans="2:5" x14ac:dyDescent="0.35">
      <c r="B374" s="108" t="s">
        <v>211</v>
      </c>
      <c r="C374" s="4">
        <f>VLOOKUP(B374,Table1[[name]:[impact]],3,FALSE)</f>
        <v>0</v>
      </c>
      <c r="D374" s="107">
        <v>0</v>
      </c>
      <c r="E374" s="5">
        <f t="shared" si="24"/>
        <v>0</v>
      </c>
    </row>
    <row r="375" spans="2:5" x14ac:dyDescent="0.35">
      <c r="B375" s="108" t="s">
        <v>211</v>
      </c>
      <c r="C375" s="4">
        <f>VLOOKUP(B375,Table1[[name]:[impact]],3,FALSE)</f>
        <v>0</v>
      </c>
      <c r="D375" s="107">
        <v>0</v>
      </c>
      <c r="E375" s="5">
        <f t="shared" si="24"/>
        <v>0</v>
      </c>
    </row>
    <row r="376" spans="2:5" x14ac:dyDescent="0.35">
      <c r="B376" s="108" t="s">
        <v>211</v>
      </c>
      <c r="C376" s="4">
        <f>VLOOKUP(B376,Table1[[name]:[impact]],3,FALSE)</f>
        <v>0</v>
      </c>
      <c r="D376" s="107">
        <v>0</v>
      </c>
      <c r="E376" s="5">
        <f t="shared" si="24"/>
        <v>0</v>
      </c>
    </row>
    <row r="377" spans="2:5" x14ac:dyDescent="0.35">
      <c r="B377" s="108" t="s">
        <v>211</v>
      </c>
      <c r="C377" s="4">
        <f>VLOOKUP(B377,Table1[[name]:[impact]],3,FALSE)</f>
        <v>0</v>
      </c>
      <c r="D377" s="107">
        <v>0</v>
      </c>
      <c r="E377" s="5">
        <f t="shared" si="24"/>
        <v>0</v>
      </c>
    </row>
    <row r="378" spans="2:5" x14ac:dyDescent="0.35">
      <c r="B378" s="108" t="s">
        <v>211</v>
      </c>
      <c r="C378" s="4">
        <f>VLOOKUP(B378,Table1[[name]:[impact]],3,FALSE)</f>
        <v>0</v>
      </c>
      <c r="D378" s="107">
        <v>0</v>
      </c>
      <c r="E378" s="5">
        <f t="shared" si="24"/>
        <v>0</v>
      </c>
    </row>
    <row r="379" spans="2:5" x14ac:dyDescent="0.35">
      <c r="B379" s="108" t="s">
        <v>211</v>
      </c>
      <c r="C379" s="4">
        <f>VLOOKUP(B379,Table1[[name]:[impact]],3,FALSE)</f>
        <v>0</v>
      </c>
      <c r="D379" s="107">
        <v>0</v>
      </c>
      <c r="E379" s="5">
        <f t="shared" si="24"/>
        <v>0</v>
      </c>
    </row>
    <row r="380" spans="2:5" x14ac:dyDescent="0.35">
      <c r="B380" s="108" t="s">
        <v>211</v>
      </c>
      <c r="C380" s="4">
        <f>VLOOKUP(B380,Table1[[name]:[impact]],3,FALSE)</f>
        <v>0</v>
      </c>
      <c r="D380" s="107">
        <v>0</v>
      </c>
      <c r="E380" s="5">
        <f t="shared" si="24"/>
        <v>0</v>
      </c>
    </row>
    <row r="381" spans="2:5" x14ac:dyDescent="0.35">
      <c r="B381" s="108" t="s">
        <v>211</v>
      </c>
      <c r="C381" s="4">
        <f>VLOOKUP(B381,Table1[[name]:[impact]],3,FALSE)</f>
        <v>0</v>
      </c>
      <c r="D381" s="107">
        <v>0</v>
      </c>
      <c r="E381" s="5">
        <f t="shared" si="24"/>
        <v>0</v>
      </c>
    </row>
    <row r="382" spans="2:5" x14ac:dyDescent="0.35">
      <c r="B382" s="108" t="s">
        <v>211</v>
      </c>
      <c r="C382" s="4">
        <f>VLOOKUP(B382,Table1[[name]:[impact]],3,FALSE)</f>
        <v>0</v>
      </c>
      <c r="D382" s="107">
        <v>0</v>
      </c>
      <c r="E382" s="5">
        <f t="shared" si="24"/>
        <v>0</v>
      </c>
    </row>
    <row r="383" spans="2:5" x14ac:dyDescent="0.35">
      <c r="B383" s="108" t="s">
        <v>211</v>
      </c>
      <c r="C383" s="4">
        <f>VLOOKUP(B383,Table1[[name]:[impact]],3,FALSE)</f>
        <v>0</v>
      </c>
      <c r="D383" s="107">
        <v>0</v>
      </c>
      <c r="E383" s="5">
        <f t="shared" si="24"/>
        <v>0</v>
      </c>
    </row>
    <row r="384" spans="2:5" x14ac:dyDescent="0.35">
      <c r="B384" s="108" t="s">
        <v>211</v>
      </c>
      <c r="C384" s="4">
        <f>VLOOKUP(B384,Table1[[name]:[impact]],3,FALSE)</f>
        <v>0</v>
      </c>
      <c r="D384" s="107">
        <v>0</v>
      </c>
      <c r="E384" s="5">
        <f t="shared" si="24"/>
        <v>0</v>
      </c>
    </row>
    <row r="385" spans="2:5" x14ac:dyDescent="0.35">
      <c r="B385" s="108" t="s">
        <v>211</v>
      </c>
      <c r="C385" s="4">
        <f>VLOOKUP(B385,Table1[[name]:[impact]],3,FALSE)</f>
        <v>0</v>
      </c>
      <c r="D385" s="107">
        <v>0</v>
      </c>
      <c r="E385" s="5">
        <f t="shared" si="24"/>
        <v>0</v>
      </c>
    </row>
    <row r="386" spans="2:5" x14ac:dyDescent="0.35">
      <c r="B386" s="3"/>
      <c r="C386" s="4"/>
      <c r="D386" s="4"/>
      <c r="E386" s="5"/>
    </row>
    <row r="387" spans="2:5" x14ac:dyDescent="0.35">
      <c r="B387" s="3" t="s">
        <v>256</v>
      </c>
      <c r="C387" s="4"/>
      <c r="D387" s="95">
        <f>SUM(D366:D385)</f>
        <v>0</v>
      </c>
      <c r="E387" s="94">
        <f>SUM(E366:E385)</f>
        <v>0</v>
      </c>
    </row>
    <row r="388" spans="2:5" x14ac:dyDescent="0.35">
      <c r="B388" s="3" t="s">
        <v>257</v>
      </c>
      <c r="C388" s="100">
        <v>0</v>
      </c>
      <c r="D388" s="95">
        <f>D387-(C388*D387)</f>
        <v>0</v>
      </c>
      <c r="E388" s="94"/>
    </row>
    <row r="389" spans="2:5" x14ac:dyDescent="0.35">
      <c r="B389" s="3" t="s">
        <v>258</v>
      </c>
      <c r="C389" s="4"/>
      <c r="D389" s="4"/>
      <c r="E389" s="94">
        <f>IFERROR(E387/D388,0)</f>
        <v>0</v>
      </c>
    </row>
    <row r="390" spans="2:5" x14ac:dyDescent="0.35">
      <c r="B390" s="101" t="s">
        <v>283</v>
      </c>
      <c r="C390" s="102"/>
      <c r="D390" s="103">
        <v>0</v>
      </c>
      <c r="E390" s="104">
        <f>E389*D390</f>
        <v>0</v>
      </c>
    </row>
    <row r="391" spans="2:5" x14ac:dyDescent="0.35">
      <c r="B391" s="87" t="s">
        <v>259</v>
      </c>
      <c r="C391" s="105">
        <f>IFERROR(D388/D390,0)</f>
        <v>0</v>
      </c>
      <c r="D391" s="52"/>
      <c r="E391" s="97"/>
    </row>
    <row r="393" spans="2:5" x14ac:dyDescent="0.35">
      <c r="B393" s="2" t="s">
        <v>269</v>
      </c>
      <c r="C393" s="98" t="s">
        <v>211</v>
      </c>
      <c r="D393" s="92"/>
      <c r="E393" s="99"/>
    </row>
    <row r="394" spans="2:5" x14ac:dyDescent="0.35">
      <c r="B394" s="3" t="s">
        <v>208</v>
      </c>
      <c r="C394" s="4" t="s">
        <v>207</v>
      </c>
      <c r="D394" s="4" t="s">
        <v>209</v>
      </c>
      <c r="E394" s="5" t="s">
        <v>210</v>
      </c>
    </row>
    <row r="395" spans="2:5" x14ac:dyDescent="0.35">
      <c r="B395" s="108" t="s">
        <v>211</v>
      </c>
      <c r="C395" s="4">
        <f>VLOOKUP(B395,Table1[[name]:[impact]],3,FALSE)</f>
        <v>0</v>
      </c>
      <c r="D395" s="107">
        <v>0</v>
      </c>
      <c r="E395" s="5">
        <f t="shared" ref="E395:E414" si="25">C395*D395</f>
        <v>0</v>
      </c>
    </row>
    <row r="396" spans="2:5" x14ac:dyDescent="0.35">
      <c r="B396" s="108" t="s">
        <v>211</v>
      </c>
      <c r="C396" s="4">
        <f>VLOOKUP(B396,Table1[[name]:[impact]],3,FALSE)</f>
        <v>0</v>
      </c>
      <c r="D396" s="107">
        <v>0</v>
      </c>
      <c r="E396" s="5">
        <f t="shared" si="25"/>
        <v>0</v>
      </c>
    </row>
    <row r="397" spans="2:5" x14ac:dyDescent="0.35">
      <c r="B397" s="108" t="s">
        <v>211</v>
      </c>
      <c r="C397" s="4">
        <f>VLOOKUP(B397,Table1[[name]:[impact]],3,FALSE)</f>
        <v>0</v>
      </c>
      <c r="D397" s="107">
        <v>0</v>
      </c>
      <c r="E397" s="5">
        <f t="shared" si="25"/>
        <v>0</v>
      </c>
    </row>
    <row r="398" spans="2:5" x14ac:dyDescent="0.35">
      <c r="B398" s="108" t="s">
        <v>211</v>
      </c>
      <c r="C398" s="4">
        <f>VLOOKUP(B398,Table1[[name]:[impact]],3,FALSE)</f>
        <v>0</v>
      </c>
      <c r="D398" s="107">
        <v>0</v>
      </c>
      <c r="E398" s="5">
        <f t="shared" si="25"/>
        <v>0</v>
      </c>
    </row>
    <row r="399" spans="2:5" x14ac:dyDescent="0.35">
      <c r="B399" s="108" t="s">
        <v>211</v>
      </c>
      <c r="C399" s="4">
        <f>VLOOKUP(B399,Table1[[name]:[impact]],3,FALSE)</f>
        <v>0</v>
      </c>
      <c r="D399" s="107">
        <v>0</v>
      </c>
      <c r="E399" s="5">
        <f t="shared" si="25"/>
        <v>0</v>
      </c>
    </row>
    <row r="400" spans="2:5" x14ac:dyDescent="0.35">
      <c r="B400" s="108" t="s">
        <v>211</v>
      </c>
      <c r="C400" s="4">
        <f>VLOOKUP(B400,Table1[[name]:[impact]],3,FALSE)</f>
        <v>0</v>
      </c>
      <c r="D400" s="107">
        <v>0</v>
      </c>
      <c r="E400" s="5">
        <f t="shared" si="25"/>
        <v>0</v>
      </c>
    </row>
    <row r="401" spans="2:5" x14ac:dyDescent="0.35">
      <c r="B401" s="108" t="s">
        <v>211</v>
      </c>
      <c r="C401" s="4">
        <f>VLOOKUP(B401,Table1[[name]:[impact]],3,FALSE)</f>
        <v>0</v>
      </c>
      <c r="D401" s="107">
        <v>0</v>
      </c>
      <c r="E401" s="5">
        <f t="shared" si="25"/>
        <v>0</v>
      </c>
    </row>
    <row r="402" spans="2:5" x14ac:dyDescent="0.35">
      <c r="B402" s="108" t="s">
        <v>211</v>
      </c>
      <c r="C402" s="4">
        <f>VLOOKUP(B402,Table1[[name]:[impact]],3,FALSE)</f>
        <v>0</v>
      </c>
      <c r="D402" s="107">
        <v>0</v>
      </c>
      <c r="E402" s="5">
        <f t="shared" si="25"/>
        <v>0</v>
      </c>
    </row>
    <row r="403" spans="2:5" x14ac:dyDescent="0.35">
      <c r="B403" s="108" t="s">
        <v>211</v>
      </c>
      <c r="C403" s="4">
        <f>VLOOKUP(B403,Table1[[name]:[impact]],3,FALSE)</f>
        <v>0</v>
      </c>
      <c r="D403" s="107">
        <v>0</v>
      </c>
      <c r="E403" s="5">
        <f t="shared" si="25"/>
        <v>0</v>
      </c>
    </row>
    <row r="404" spans="2:5" x14ac:dyDescent="0.35">
      <c r="B404" s="108" t="s">
        <v>211</v>
      </c>
      <c r="C404" s="4">
        <f>VLOOKUP(B404,Table1[[name]:[impact]],3,FALSE)</f>
        <v>0</v>
      </c>
      <c r="D404" s="107">
        <v>0</v>
      </c>
      <c r="E404" s="5">
        <f t="shared" si="25"/>
        <v>0</v>
      </c>
    </row>
    <row r="405" spans="2:5" x14ac:dyDescent="0.35">
      <c r="B405" s="108" t="s">
        <v>211</v>
      </c>
      <c r="C405" s="4">
        <f>VLOOKUP(B405,Table1[[name]:[impact]],3,FALSE)</f>
        <v>0</v>
      </c>
      <c r="D405" s="107">
        <v>0</v>
      </c>
      <c r="E405" s="5">
        <f t="shared" si="25"/>
        <v>0</v>
      </c>
    </row>
    <row r="406" spans="2:5" x14ac:dyDescent="0.35">
      <c r="B406" s="108" t="s">
        <v>211</v>
      </c>
      <c r="C406" s="4">
        <f>VLOOKUP(B406,Table1[[name]:[impact]],3,FALSE)</f>
        <v>0</v>
      </c>
      <c r="D406" s="107">
        <v>0</v>
      </c>
      <c r="E406" s="5">
        <f t="shared" si="25"/>
        <v>0</v>
      </c>
    </row>
    <row r="407" spans="2:5" x14ac:dyDescent="0.35">
      <c r="B407" s="108" t="s">
        <v>211</v>
      </c>
      <c r="C407" s="4">
        <f>VLOOKUP(B407,Table1[[name]:[impact]],3,FALSE)</f>
        <v>0</v>
      </c>
      <c r="D407" s="107">
        <v>0</v>
      </c>
      <c r="E407" s="5">
        <f t="shared" si="25"/>
        <v>0</v>
      </c>
    </row>
    <row r="408" spans="2:5" x14ac:dyDescent="0.35">
      <c r="B408" s="108" t="s">
        <v>211</v>
      </c>
      <c r="C408" s="4">
        <f>VLOOKUP(B408,Table1[[name]:[impact]],3,FALSE)</f>
        <v>0</v>
      </c>
      <c r="D408" s="107">
        <v>0</v>
      </c>
      <c r="E408" s="5">
        <f t="shared" si="25"/>
        <v>0</v>
      </c>
    </row>
    <row r="409" spans="2:5" x14ac:dyDescent="0.35">
      <c r="B409" s="108" t="s">
        <v>211</v>
      </c>
      <c r="C409" s="4">
        <f>VLOOKUP(B409,Table1[[name]:[impact]],3,FALSE)</f>
        <v>0</v>
      </c>
      <c r="D409" s="107">
        <v>0</v>
      </c>
      <c r="E409" s="5">
        <f t="shared" si="25"/>
        <v>0</v>
      </c>
    </row>
    <row r="410" spans="2:5" x14ac:dyDescent="0.35">
      <c r="B410" s="108" t="s">
        <v>211</v>
      </c>
      <c r="C410" s="4">
        <f>VLOOKUP(B410,Table1[[name]:[impact]],3,FALSE)</f>
        <v>0</v>
      </c>
      <c r="D410" s="107">
        <v>0</v>
      </c>
      <c r="E410" s="5">
        <f t="shared" si="25"/>
        <v>0</v>
      </c>
    </row>
    <row r="411" spans="2:5" x14ac:dyDescent="0.35">
      <c r="B411" s="108" t="s">
        <v>211</v>
      </c>
      <c r="C411" s="4">
        <f>VLOOKUP(B411,Table1[[name]:[impact]],3,FALSE)</f>
        <v>0</v>
      </c>
      <c r="D411" s="107">
        <v>0</v>
      </c>
      <c r="E411" s="5">
        <f t="shared" si="25"/>
        <v>0</v>
      </c>
    </row>
    <row r="412" spans="2:5" x14ac:dyDescent="0.35">
      <c r="B412" s="108" t="s">
        <v>211</v>
      </c>
      <c r="C412" s="4">
        <f>VLOOKUP(B412,Table1[[name]:[impact]],3,FALSE)</f>
        <v>0</v>
      </c>
      <c r="D412" s="107">
        <v>0</v>
      </c>
      <c r="E412" s="5">
        <f t="shared" si="25"/>
        <v>0</v>
      </c>
    </row>
    <row r="413" spans="2:5" x14ac:dyDescent="0.35">
      <c r="B413" s="108" t="s">
        <v>211</v>
      </c>
      <c r="C413" s="4">
        <f>VLOOKUP(B413,Table1[[name]:[impact]],3,FALSE)</f>
        <v>0</v>
      </c>
      <c r="D413" s="107">
        <v>0</v>
      </c>
      <c r="E413" s="5">
        <f t="shared" si="25"/>
        <v>0</v>
      </c>
    </row>
    <row r="414" spans="2:5" x14ac:dyDescent="0.35">
      <c r="B414" s="108" t="s">
        <v>211</v>
      </c>
      <c r="C414" s="4">
        <f>VLOOKUP(B414,Table1[[name]:[impact]],3,FALSE)</f>
        <v>0</v>
      </c>
      <c r="D414" s="107">
        <v>0</v>
      </c>
      <c r="E414" s="5">
        <f t="shared" si="25"/>
        <v>0</v>
      </c>
    </row>
    <row r="415" spans="2:5" x14ac:dyDescent="0.35">
      <c r="B415" s="3"/>
      <c r="C415" s="4"/>
      <c r="D415" s="4"/>
      <c r="E415" s="5"/>
    </row>
    <row r="416" spans="2:5" x14ac:dyDescent="0.35">
      <c r="B416" s="3" t="s">
        <v>256</v>
      </c>
      <c r="C416" s="4"/>
      <c r="D416" s="95">
        <f>SUM(D395:D414)</f>
        <v>0</v>
      </c>
      <c r="E416" s="94">
        <f>SUM(E395:E414)</f>
        <v>0</v>
      </c>
    </row>
    <row r="417" spans="2:5" x14ac:dyDescent="0.35">
      <c r="B417" s="3" t="s">
        <v>257</v>
      </c>
      <c r="C417" s="100">
        <v>0</v>
      </c>
      <c r="D417" s="95">
        <f>D416-(C417*D416)</f>
        <v>0</v>
      </c>
      <c r="E417" s="94"/>
    </row>
    <row r="418" spans="2:5" x14ac:dyDescent="0.35">
      <c r="B418" s="3" t="s">
        <v>258</v>
      </c>
      <c r="C418" s="4"/>
      <c r="D418" s="4"/>
      <c r="E418" s="94">
        <f>IFERROR(E416/D417,0)</f>
        <v>0</v>
      </c>
    </row>
    <row r="419" spans="2:5" x14ac:dyDescent="0.35">
      <c r="B419" s="101" t="s">
        <v>283</v>
      </c>
      <c r="C419" s="102"/>
      <c r="D419" s="103">
        <v>0</v>
      </c>
      <c r="E419" s="104">
        <f>E418*D419</f>
        <v>0</v>
      </c>
    </row>
    <row r="420" spans="2:5" x14ac:dyDescent="0.35">
      <c r="B420" s="87" t="s">
        <v>259</v>
      </c>
      <c r="C420" s="105">
        <f>IFERROR(D417/D419,0)</f>
        <v>0</v>
      </c>
      <c r="D420" s="52"/>
      <c r="E420" s="97"/>
    </row>
    <row r="422" spans="2:5" x14ac:dyDescent="0.35">
      <c r="B422" s="2" t="s">
        <v>269</v>
      </c>
      <c r="C422" s="98" t="s">
        <v>211</v>
      </c>
      <c r="D422" s="92"/>
      <c r="E422" s="99"/>
    </row>
    <row r="423" spans="2:5" x14ac:dyDescent="0.35">
      <c r="B423" s="3" t="s">
        <v>208</v>
      </c>
      <c r="C423" s="4" t="s">
        <v>207</v>
      </c>
      <c r="D423" s="4" t="s">
        <v>209</v>
      </c>
      <c r="E423" s="5" t="s">
        <v>210</v>
      </c>
    </row>
    <row r="424" spans="2:5" x14ac:dyDescent="0.35">
      <c r="B424" s="108" t="s">
        <v>211</v>
      </c>
      <c r="C424" s="4">
        <f>VLOOKUP(B424,Table1[[name]:[impact]],3,FALSE)</f>
        <v>0</v>
      </c>
      <c r="D424" s="107">
        <v>0</v>
      </c>
      <c r="E424" s="5">
        <f t="shared" ref="E424:E443" si="26">C424*D424</f>
        <v>0</v>
      </c>
    </row>
    <row r="425" spans="2:5" x14ac:dyDescent="0.35">
      <c r="B425" s="108" t="s">
        <v>211</v>
      </c>
      <c r="C425" s="4">
        <f>VLOOKUP(B425,Table1[[name]:[impact]],3,FALSE)</f>
        <v>0</v>
      </c>
      <c r="D425" s="107">
        <v>0</v>
      </c>
      <c r="E425" s="5">
        <f t="shared" si="26"/>
        <v>0</v>
      </c>
    </row>
    <row r="426" spans="2:5" x14ac:dyDescent="0.35">
      <c r="B426" s="108" t="s">
        <v>211</v>
      </c>
      <c r="C426" s="4">
        <f>VLOOKUP(B426,Table1[[name]:[impact]],3,FALSE)</f>
        <v>0</v>
      </c>
      <c r="D426" s="107">
        <v>0</v>
      </c>
      <c r="E426" s="5">
        <f t="shared" si="26"/>
        <v>0</v>
      </c>
    </row>
    <row r="427" spans="2:5" x14ac:dyDescent="0.35">
      <c r="B427" s="108" t="s">
        <v>211</v>
      </c>
      <c r="C427" s="4">
        <f>VLOOKUP(B427,Table1[[name]:[impact]],3,FALSE)</f>
        <v>0</v>
      </c>
      <c r="D427" s="107">
        <v>0</v>
      </c>
      <c r="E427" s="5">
        <f t="shared" si="26"/>
        <v>0</v>
      </c>
    </row>
    <row r="428" spans="2:5" x14ac:dyDescent="0.35">
      <c r="B428" s="108" t="s">
        <v>211</v>
      </c>
      <c r="C428" s="4">
        <f>VLOOKUP(B428,Table1[[name]:[impact]],3,FALSE)</f>
        <v>0</v>
      </c>
      <c r="D428" s="107">
        <v>0</v>
      </c>
      <c r="E428" s="5">
        <f t="shared" si="26"/>
        <v>0</v>
      </c>
    </row>
    <row r="429" spans="2:5" x14ac:dyDescent="0.35">
      <c r="B429" s="108" t="s">
        <v>211</v>
      </c>
      <c r="C429" s="4">
        <f>VLOOKUP(B429,Table1[[name]:[impact]],3,FALSE)</f>
        <v>0</v>
      </c>
      <c r="D429" s="107">
        <v>0</v>
      </c>
      <c r="E429" s="5">
        <f t="shared" si="26"/>
        <v>0</v>
      </c>
    </row>
    <row r="430" spans="2:5" x14ac:dyDescent="0.35">
      <c r="B430" s="108" t="s">
        <v>211</v>
      </c>
      <c r="C430" s="4">
        <f>VLOOKUP(B430,Table1[[name]:[impact]],3,FALSE)</f>
        <v>0</v>
      </c>
      <c r="D430" s="107">
        <v>0</v>
      </c>
      <c r="E430" s="5">
        <f t="shared" si="26"/>
        <v>0</v>
      </c>
    </row>
    <row r="431" spans="2:5" x14ac:dyDescent="0.35">
      <c r="B431" s="108" t="s">
        <v>211</v>
      </c>
      <c r="C431" s="4">
        <f>VLOOKUP(B431,Table1[[name]:[impact]],3,FALSE)</f>
        <v>0</v>
      </c>
      <c r="D431" s="107">
        <v>0</v>
      </c>
      <c r="E431" s="5">
        <f t="shared" si="26"/>
        <v>0</v>
      </c>
    </row>
    <row r="432" spans="2:5" x14ac:dyDescent="0.35">
      <c r="B432" s="108" t="s">
        <v>211</v>
      </c>
      <c r="C432" s="4">
        <f>VLOOKUP(B432,Table1[[name]:[impact]],3,FALSE)</f>
        <v>0</v>
      </c>
      <c r="D432" s="107">
        <v>0</v>
      </c>
      <c r="E432" s="5">
        <f t="shared" si="26"/>
        <v>0</v>
      </c>
    </row>
    <row r="433" spans="2:5" x14ac:dyDescent="0.35">
      <c r="B433" s="108" t="s">
        <v>211</v>
      </c>
      <c r="C433" s="4">
        <f>VLOOKUP(B433,Table1[[name]:[impact]],3,FALSE)</f>
        <v>0</v>
      </c>
      <c r="D433" s="107">
        <v>0</v>
      </c>
      <c r="E433" s="5">
        <f t="shared" si="26"/>
        <v>0</v>
      </c>
    </row>
    <row r="434" spans="2:5" x14ac:dyDescent="0.35">
      <c r="B434" s="108" t="s">
        <v>211</v>
      </c>
      <c r="C434" s="4">
        <f>VLOOKUP(B434,Table1[[name]:[impact]],3,FALSE)</f>
        <v>0</v>
      </c>
      <c r="D434" s="107">
        <v>0</v>
      </c>
      <c r="E434" s="5">
        <f t="shared" si="26"/>
        <v>0</v>
      </c>
    </row>
    <row r="435" spans="2:5" x14ac:dyDescent="0.35">
      <c r="B435" s="108" t="s">
        <v>211</v>
      </c>
      <c r="C435" s="4">
        <f>VLOOKUP(B435,Table1[[name]:[impact]],3,FALSE)</f>
        <v>0</v>
      </c>
      <c r="D435" s="107">
        <v>0</v>
      </c>
      <c r="E435" s="5">
        <f t="shared" si="26"/>
        <v>0</v>
      </c>
    </row>
    <row r="436" spans="2:5" x14ac:dyDescent="0.35">
      <c r="B436" s="108" t="s">
        <v>211</v>
      </c>
      <c r="C436" s="4">
        <f>VLOOKUP(B436,Table1[[name]:[impact]],3,FALSE)</f>
        <v>0</v>
      </c>
      <c r="D436" s="107">
        <v>0</v>
      </c>
      <c r="E436" s="5">
        <f t="shared" si="26"/>
        <v>0</v>
      </c>
    </row>
    <row r="437" spans="2:5" x14ac:dyDescent="0.35">
      <c r="B437" s="108" t="s">
        <v>211</v>
      </c>
      <c r="C437" s="4">
        <f>VLOOKUP(B437,Table1[[name]:[impact]],3,FALSE)</f>
        <v>0</v>
      </c>
      <c r="D437" s="107">
        <v>0</v>
      </c>
      <c r="E437" s="5">
        <f t="shared" si="26"/>
        <v>0</v>
      </c>
    </row>
    <row r="438" spans="2:5" x14ac:dyDescent="0.35">
      <c r="B438" s="108" t="s">
        <v>211</v>
      </c>
      <c r="C438" s="4">
        <f>VLOOKUP(B438,Table1[[name]:[impact]],3,FALSE)</f>
        <v>0</v>
      </c>
      <c r="D438" s="107">
        <v>0</v>
      </c>
      <c r="E438" s="5">
        <f t="shared" si="26"/>
        <v>0</v>
      </c>
    </row>
    <row r="439" spans="2:5" x14ac:dyDescent="0.35">
      <c r="B439" s="108" t="s">
        <v>211</v>
      </c>
      <c r="C439" s="4">
        <f>VLOOKUP(B439,Table1[[name]:[impact]],3,FALSE)</f>
        <v>0</v>
      </c>
      <c r="D439" s="107">
        <v>0</v>
      </c>
      <c r="E439" s="5">
        <f t="shared" si="26"/>
        <v>0</v>
      </c>
    </row>
    <row r="440" spans="2:5" x14ac:dyDescent="0.35">
      <c r="B440" s="108" t="s">
        <v>211</v>
      </c>
      <c r="C440" s="4">
        <f>VLOOKUP(B440,Table1[[name]:[impact]],3,FALSE)</f>
        <v>0</v>
      </c>
      <c r="D440" s="107">
        <v>0</v>
      </c>
      <c r="E440" s="5">
        <f t="shared" si="26"/>
        <v>0</v>
      </c>
    </row>
    <row r="441" spans="2:5" x14ac:dyDescent="0.35">
      <c r="B441" s="108" t="s">
        <v>211</v>
      </c>
      <c r="C441" s="4">
        <f>VLOOKUP(B441,Table1[[name]:[impact]],3,FALSE)</f>
        <v>0</v>
      </c>
      <c r="D441" s="107">
        <v>0</v>
      </c>
      <c r="E441" s="5">
        <f t="shared" si="26"/>
        <v>0</v>
      </c>
    </row>
    <row r="442" spans="2:5" x14ac:dyDescent="0.35">
      <c r="B442" s="108" t="s">
        <v>211</v>
      </c>
      <c r="C442" s="4">
        <f>VLOOKUP(B442,Table1[[name]:[impact]],3,FALSE)</f>
        <v>0</v>
      </c>
      <c r="D442" s="107">
        <v>0</v>
      </c>
      <c r="E442" s="5">
        <f t="shared" si="26"/>
        <v>0</v>
      </c>
    </row>
    <row r="443" spans="2:5" x14ac:dyDescent="0.35">
      <c r="B443" s="108" t="s">
        <v>211</v>
      </c>
      <c r="C443" s="4">
        <f>VLOOKUP(B443,Table1[[name]:[impact]],3,FALSE)</f>
        <v>0</v>
      </c>
      <c r="D443" s="107">
        <v>0</v>
      </c>
      <c r="E443" s="5">
        <f t="shared" si="26"/>
        <v>0</v>
      </c>
    </row>
    <row r="444" spans="2:5" x14ac:dyDescent="0.35">
      <c r="B444" s="3"/>
      <c r="C444" s="4"/>
      <c r="D444" s="4"/>
      <c r="E444" s="5"/>
    </row>
    <row r="445" spans="2:5" x14ac:dyDescent="0.35">
      <c r="B445" s="3" t="s">
        <v>256</v>
      </c>
      <c r="C445" s="4"/>
      <c r="D445" s="95">
        <f>SUM(D424:D443)</f>
        <v>0</v>
      </c>
      <c r="E445" s="94">
        <f>SUM(E424:E443)</f>
        <v>0</v>
      </c>
    </row>
    <row r="446" spans="2:5" x14ac:dyDescent="0.35">
      <c r="B446" s="3" t="s">
        <v>257</v>
      </c>
      <c r="C446" s="100">
        <v>0</v>
      </c>
      <c r="D446" s="95">
        <f>D445-(C446*D445)</f>
        <v>0</v>
      </c>
      <c r="E446" s="94"/>
    </row>
    <row r="447" spans="2:5" x14ac:dyDescent="0.35">
      <c r="B447" s="3" t="s">
        <v>258</v>
      </c>
      <c r="C447" s="4"/>
      <c r="D447" s="4"/>
      <c r="E447" s="94">
        <f>IFERROR(E445/D446,0)</f>
        <v>0</v>
      </c>
    </row>
    <row r="448" spans="2:5" x14ac:dyDescent="0.35">
      <c r="B448" s="101" t="s">
        <v>283</v>
      </c>
      <c r="C448" s="102"/>
      <c r="D448" s="103">
        <v>0</v>
      </c>
      <c r="E448" s="104">
        <f>E447*D448</f>
        <v>0</v>
      </c>
    </row>
    <row r="449" spans="2:5" x14ac:dyDescent="0.35">
      <c r="B449" s="87" t="s">
        <v>259</v>
      </c>
      <c r="C449" s="105">
        <f>IFERROR(D446/D448,0)</f>
        <v>0</v>
      </c>
      <c r="D449" s="52"/>
      <c r="E449" s="97"/>
    </row>
  </sheetData>
  <dataValidations count="2">
    <dataValidation type="list" errorStyle="warning" allowBlank="1" showInputMessage="1" showErrorMessage="1" sqref="S10:S13 S18:S20" xr:uid="{7EC2AF19-7370-413B-B916-4DAA8D3A6A40}">
      <formula1>$J$14:$J$15</formula1>
    </dataValidation>
    <dataValidation type="list" allowBlank="1" showInputMessage="1" showErrorMessage="1" sqref="T10:T13 T18:T20" xr:uid="{DC616553-3613-4744-B622-E50EAB42949C}">
      <formula1>$J$16:$J$17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alitse lisuketyyppi." prompt="Samaan aikaan voi olla sekä lisuke että vegaanilisuke, mutta ei kahta samaa." xr:uid="{97BA2F70-51A0-4A11-8136-B0F4AC64C93E}">
          <x14:formula1>
            <xm:f>Taustatiedot!$A$9:$A$10</xm:f>
          </x14:formula1>
          <xm:sqref>C39 C9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5BB40FA9-3850-44A2-96DD-0DF8A83600E4}">
          <x14:formula1>
            <xm:f>Taustatiedot!$A$2:$A$13</xm:f>
          </x14:formula1>
          <xm:sqref>C335 C422 C393 C74 C103 C132 C161 C190 C219 C248 C277 C306 C364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2CDCED5F-9B2C-40E3-A987-FE156BCEAD8B}">
          <x14:formula1>
            <xm:f>Taustatiedot!$A$3:$A$12</xm:f>
          </x14:formula1>
          <xm:sqref>C70:C72</xm:sqref>
        </x14:dataValidation>
        <x14:dataValidation type="list" allowBlank="1" showInputMessage="1" showErrorMessage="1" xr:uid="{B0BF9663-FD0C-49E5-84D7-C64CB119EA34}">
          <x14:formula1>
            <xm:f>Kertoimet!$A$3:$A$177</xm:f>
          </x14:formula1>
          <xm:sqref>B11:B30 B41:B60 B76:B95 B424:B443 B105:B124 B163:B182 B192:B211 B221:B240 B250:B269 B279:B298 B308:B327 B337:B356 B366:B385 B395:B414 B134:B153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D146-CE02-407C-A471-48775FCA2C30}">
  <sheetPr>
    <tabColor theme="8" tint="0.59999389629810485"/>
  </sheetPr>
  <dimension ref="B4:W449"/>
  <sheetViews>
    <sheetView workbookViewId="0"/>
  </sheetViews>
  <sheetFormatPr defaultColWidth="8.7265625" defaultRowHeight="14.5" x14ac:dyDescent="0.35"/>
  <cols>
    <col min="1" max="1" width="8.7265625" style="1"/>
    <col min="2" max="2" width="34" style="1" customWidth="1"/>
    <col min="3" max="3" width="22.453125" style="1" customWidth="1"/>
    <col min="4" max="4" width="10.1796875" style="1" customWidth="1"/>
    <col min="5" max="5" width="12.81640625" style="1" customWidth="1"/>
    <col min="6" max="7" width="8.7265625" style="1"/>
    <col min="8" max="8" width="8.7265625" style="5"/>
    <col min="9" max="9" width="8.7265625" style="55" hidden="1" customWidth="1"/>
    <col min="10" max="10" width="26.453125" style="1" bestFit="1" customWidth="1"/>
    <col min="11" max="15" width="8.7265625" style="1"/>
    <col min="16" max="16" width="10.7265625" style="1" customWidth="1"/>
    <col min="17" max="17" width="11.26953125" style="1" customWidth="1"/>
    <col min="18" max="18" width="10.81640625" style="1" customWidth="1"/>
    <col min="19" max="19" width="14.54296875" style="1" bestFit="1" customWidth="1"/>
    <col min="20" max="20" width="15.453125" style="1" bestFit="1" customWidth="1"/>
    <col min="21" max="21" width="11" style="1" customWidth="1"/>
    <col min="22" max="22" width="10.81640625" style="1" customWidth="1"/>
    <col min="23" max="23" width="8.7265625" style="1" hidden="1" customWidth="1"/>
    <col min="24" max="16384" width="8.7265625" style="1"/>
  </cols>
  <sheetData>
    <row r="4" spans="2:23" x14ac:dyDescent="0.35">
      <c r="B4" s="1" t="s">
        <v>287</v>
      </c>
      <c r="C4" s="106">
        <v>0</v>
      </c>
      <c r="D4" s="1" t="s">
        <v>31</v>
      </c>
      <c r="E4" s="10"/>
    </row>
    <row r="5" spans="2:23" x14ac:dyDescent="0.35">
      <c r="B5" s="1" t="s">
        <v>252</v>
      </c>
      <c r="C5" s="106">
        <v>0</v>
      </c>
      <c r="D5" s="1" t="s">
        <v>31</v>
      </c>
      <c r="E5" s="10"/>
    </row>
    <row r="6" spans="2:23" x14ac:dyDescent="0.35">
      <c r="B6" s="1" t="s">
        <v>245</v>
      </c>
      <c r="C6" s="106">
        <v>0</v>
      </c>
      <c r="D6" s="1" t="s">
        <v>251</v>
      </c>
      <c r="E6" s="10"/>
    </row>
    <row r="7" spans="2:23" s="24" customFormat="1" ht="15" thickBot="1" x14ac:dyDescent="0.4">
      <c r="E7" s="85"/>
      <c r="H7" s="88"/>
      <c r="I7" s="86"/>
    </row>
    <row r="8" spans="2:23" ht="15" thickBot="1" x14ac:dyDescent="0.4">
      <c r="B8" s="9" t="s">
        <v>284</v>
      </c>
      <c r="E8" s="10"/>
    </row>
    <row r="9" spans="2:23" s="50" customFormat="1" ht="72.5" x14ac:dyDescent="0.35">
      <c r="B9" s="51" t="s">
        <v>281</v>
      </c>
      <c r="C9" s="84" t="s">
        <v>272</v>
      </c>
      <c r="E9" s="54"/>
      <c r="H9" s="89"/>
      <c r="I9" s="56"/>
      <c r="J9" s="77" t="s">
        <v>274</v>
      </c>
      <c r="K9" s="59" t="s">
        <v>249</v>
      </c>
      <c r="L9" s="59" t="s">
        <v>262</v>
      </c>
      <c r="M9" s="59" t="s">
        <v>261</v>
      </c>
      <c r="N9" s="58" t="s">
        <v>264</v>
      </c>
      <c r="O9" s="58" t="s">
        <v>260</v>
      </c>
      <c r="P9" s="59" t="s">
        <v>268</v>
      </c>
      <c r="Q9" s="59" t="s">
        <v>263</v>
      </c>
      <c r="R9" s="58" t="s">
        <v>266</v>
      </c>
      <c r="S9" s="120" t="s">
        <v>289</v>
      </c>
      <c r="T9" s="121" t="s">
        <v>290</v>
      </c>
      <c r="U9" s="122" t="s">
        <v>288</v>
      </c>
      <c r="V9" s="59" t="s">
        <v>265</v>
      </c>
    </row>
    <row r="10" spans="2:23" x14ac:dyDescent="0.35">
      <c r="B10" s="91" t="s">
        <v>208</v>
      </c>
      <c r="C10" s="92" t="s">
        <v>207</v>
      </c>
      <c r="D10" s="92" t="s">
        <v>209</v>
      </c>
      <c r="E10" s="93" t="s">
        <v>210</v>
      </c>
      <c r="I10" s="55">
        <f t="shared" ref="I10:I20" si="0">SUMIF(J10,"vegaani*",W10)</f>
        <v>1</v>
      </c>
      <c r="J10" s="78" t="str">
        <f>Taustatiedot!A6</f>
        <v>vegaaniruoka</v>
      </c>
      <c r="K10" s="63">
        <f t="shared" ref="K10:K15" si="1">SUMIF($C$9,J10,$E$32)+SUMIF($C$39,J10,$E$62)+SUMIF($C$74,J10,$E$97)+SUMIF($C$103,J10,$E$126)+SUMIF($C$132,J10,$E$155)+SUMIF($C$161,J10,$E$184)+SUMIF($C$190,J10,$E$213)+SUMIF($C$219,J10,$E$242)+SUMIF($C$248,J10,$E$271)+SUMIF($C$277,J10,$E$300)+SUMIF($C$306,J10,$E$329)+SUMIF($C$335,J10,$E$358)+SUMIF($C$364,J10,$E$387)+SUMIF($C$393,J10,$E$416)+SUMIF($C$422,J10,$E$445)</f>
        <v>0</v>
      </c>
      <c r="L10" s="63">
        <f>IFERROR(K10/$C$6,0)</f>
        <v>0</v>
      </c>
      <c r="M10" s="63">
        <f t="shared" ref="M10:M15" si="2">SUMIF($C$9,J10,$D$32)+SUMIF($C$39,J10,$D$62)+SUMIF($C$74,J10,$D$98)+SUMIF($C$103,J10,$D$127)+SUMIF($C$132,J10,$D$156)+SUMIF($C$161,J10,$D$185)+SUMIF($C$190,J10,$D$214)+SUMIF($C$219,J10,$D$243)+SUMIF($C$248,J10,$D$272)+SUMIF($C$277,J10,$D$301)+SUMIF($C$306,J10,$D$330)+SUMIF($C$335,J10,$D$359)+SUMIF($C$364,J10,$D$388)+SUMIF($C$393,J10,$D$417)+SUMIF($C$422,J10,$D$446)</f>
        <v>0</v>
      </c>
      <c r="N10" s="64">
        <f>SUMIF($C$74,J10,$C$101)+SUMIF($C$103,J10,$C$130)+SUMIF($C$132,J10,$C$159)+SUMIF($C$161,J10,$C$188)+SUMIF($C$190,J10,$C$217)+SUMIF($C$219,J10,$C$246)+SUMIF($C$248,J10,$C$275)+SUMIF($C$277,J10,$C$304)+SUMIF($C$306,J10,$C$333)+SUMIF($C$335,J10,$C$362)+SUMIF($C$364,J10,$C$391)+SUMIF($C$393,J10,$C$420)+SUMIF($C$422,J10,$C$449)</f>
        <v>0</v>
      </c>
      <c r="O10" s="65">
        <f>IFERROR(K10/N10,0)</f>
        <v>0</v>
      </c>
      <c r="P10" s="66">
        <f>IFERROR(M10/SUM($M$10:$M$13,$M$18:$M$20),0)</f>
        <v>0</v>
      </c>
      <c r="Q10" s="67">
        <f>$C$6*P10</f>
        <v>0</v>
      </c>
      <c r="R10" s="65">
        <f>IFERROR(K10/Q10,0)</f>
        <v>0</v>
      </c>
      <c r="S10" s="112"/>
      <c r="T10" s="110"/>
      <c r="U10" s="117">
        <f>R10+IFERROR(VLOOKUP(S10,$J$9:$R$23,9,FALSE),0)+IFERROR(VLOOKUP(T10,$J$9:$R$23,9,FALSE),0)</f>
        <v>0</v>
      </c>
      <c r="V10" s="63">
        <f>U10*Q10</f>
        <v>0</v>
      </c>
      <c r="W10" s="1">
        <v>1</v>
      </c>
    </row>
    <row r="11" spans="2:23" x14ac:dyDescent="0.35">
      <c r="B11" s="108" t="s">
        <v>211</v>
      </c>
      <c r="C11" s="95">
        <f>VLOOKUP(B11,Table1[[name]:[impact]],3,FALSE)</f>
        <v>0</v>
      </c>
      <c r="D11" s="107">
        <v>0</v>
      </c>
      <c r="E11" s="94">
        <f t="shared" ref="E11:E30" si="3">C11*D11</f>
        <v>0</v>
      </c>
      <c r="I11" s="55">
        <f t="shared" si="0"/>
        <v>0</v>
      </c>
      <c r="J11" s="79" t="str">
        <f>Taustatiedot!A5</f>
        <v>kasvisruoka</v>
      </c>
      <c r="K11" s="63">
        <f t="shared" si="1"/>
        <v>0</v>
      </c>
      <c r="L11" s="63">
        <f t="shared" ref="L11:L22" si="4">IFERROR(K11/$C$6,0)</f>
        <v>0</v>
      </c>
      <c r="M11" s="63">
        <f t="shared" si="2"/>
        <v>0</v>
      </c>
      <c r="N11" s="64">
        <f>SUMIF($C$74,J11,$C$101)+SUMIF($C$103,J11,$C$130)+SUMIF($C$132,J11,$C$159)+SUMIF($C$161,J11,$C$188)+SUMIF($C$190,J11,$C$217)+SUMIF($C$219,J11,$C$246)+SUMIF($C$248,J11,$C$275)+SUMIF($C$277,J11,$C$304)+SUMIF($C$306,J11,$C$333)+SUMIF($C$335,J11,$C$362)+SUMIF($C$364,J11,$C$391)+SUMIF($C$393,J11,$C$420)+SUMIF($C$422,J11,$C$449)</f>
        <v>0</v>
      </c>
      <c r="O11" s="65">
        <f t="shared" ref="O11:O13" si="5">IFERROR(K11/N11,0)</f>
        <v>0</v>
      </c>
      <c r="P11" s="66">
        <f t="shared" ref="P11:P13" si="6">IFERROR(M11/SUM($M$10:$M$13,$M$18:$M$20),0)</f>
        <v>0</v>
      </c>
      <c r="Q11" s="67">
        <f t="shared" ref="Q11:Q12" si="7">$C$6*P11</f>
        <v>0</v>
      </c>
      <c r="R11" s="65">
        <f t="shared" ref="R11:R13" si="8">IFERROR(K11/Q11,0)</f>
        <v>0</v>
      </c>
      <c r="S11" s="112"/>
      <c r="T11" s="110"/>
      <c r="U11" s="117">
        <f t="shared" ref="U11:U13" si="9">R11+IFERROR(VLOOKUP(S11,$J$9:$R$23,9,FALSE),0)+IFERROR(VLOOKUP(T11,$J$9:$R$23,9,FALSE),0)</f>
        <v>0</v>
      </c>
      <c r="V11" s="63">
        <f>U11*Q11</f>
        <v>0</v>
      </c>
      <c r="W11" s="1">
        <v>1</v>
      </c>
    </row>
    <row r="12" spans="2:23" x14ac:dyDescent="0.35">
      <c r="B12" s="108" t="s">
        <v>211</v>
      </c>
      <c r="C12" s="95">
        <f>VLOOKUP(B12,Table1[[name]:[impact]],3,FALSE)</f>
        <v>0</v>
      </c>
      <c r="D12" s="107">
        <v>0</v>
      </c>
      <c r="E12" s="94">
        <f t="shared" si="3"/>
        <v>0</v>
      </c>
      <c r="I12" s="55">
        <f t="shared" si="0"/>
        <v>0</v>
      </c>
      <c r="J12" s="79" t="str">
        <f>Taustatiedot!A4</f>
        <v>kalaruoka</v>
      </c>
      <c r="K12" s="63">
        <f t="shared" si="1"/>
        <v>0</v>
      </c>
      <c r="L12" s="63">
        <f t="shared" si="4"/>
        <v>0</v>
      </c>
      <c r="M12" s="63">
        <f t="shared" si="2"/>
        <v>0</v>
      </c>
      <c r="N12" s="64">
        <f>SUMIF($C$74,J12,$C$101)+SUMIF($C$103,J12,$C$130)+SUMIF($C$132,J12,$C$159)+SUMIF($C$161,J12,$C$188)+SUMIF($C$190,J12,$C$217)+SUMIF($C$219,J12,$C$246)+SUMIF($C$248,J12,$C$275)+SUMIF($C$277,J12,$C$304)+SUMIF($C$306,J12,$C$333)+SUMIF($C$335,J12,$C$362)+SUMIF($C$364,J12,$C$391)+SUMIF($C$393,J12,$C$420)+SUMIF($C$422,J12,$C$449)</f>
        <v>0</v>
      </c>
      <c r="O12" s="65">
        <f t="shared" si="5"/>
        <v>0</v>
      </c>
      <c r="P12" s="66">
        <f t="shared" si="6"/>
        <v>0</v>
      </c>
      <c r="Q12" s="67">
        <f t="shared" si="7"/>
        <v>0</v>
      </c>
      <c r="R12" s="65">
        <f t="shared" si="8"/>
        <v>0</v>
      </c>
      <c r="S12" s="112"/>
      <c r="T12" s="110"/>
      <c r="U12" s="117">
        <f t="shared" si="9"/>
        <v>0</v>
      </c>
      <c r="V12" s="63">
        <f>U12*Q12</f>
        <v>0</v>
      </c>
      <c r="W12" s="1">
        <v>1</v>
      </c>
    </row>
    <row r="13" spans="2:23" x14ac:dyDescent="0.35">
      <c r="B13" s="108" t="s">
        <v>211</v>
      </c>
      <c r="C13" s="95">
        <f>VLOOKUP(B13,Table1[[name]:[impact]],3,FALSE)</f>
        <v>0</v>
      </c>
      <c r="D13" s="107">
        <v>0</v>
      </c>
      <c r="E13" s="94">
        <f t="shared" si="3"/>
        <v>0</v>
      </c>
      <c r="I13" s="55">
        <f t="shared" si="0"/>
        <v>0</v>
      </c>
      <c r="J13" s="78" t="str">
        <f>Taustatiedot!A3</f>
        <v>liharuoka</v>
      </c>
      <c r="K13" s="63">
        <f t="shared" si="1"/>
        <v>0</v>
      </c>
      <c r="L13" s="63">
        <f t="shared" si="4"/>
        <v>0</v>
      </c>
      <c r="M13" s="63">
        <f t="shared" si="2"/>
        <v>0</v>
      </c>
      <c r="N13" s="64">
        <f>SUMIF($C$74,J13,$C$101)+SUMIF($C$103,J13,$C$130)+SUMIF($C$132,J13,$C$159)+SUMIF($C$161,J13,$C$188)+SUMIF($C$190,J13,$C$217)+SUMIF($C$219,J13,$C$246)+SUMIF($C$248,J13,$C$275)+SUMIF($C$277,J13,$C$304)+SUMIF($C$306,J13,$C$333)+SUMIF($C$335,J13,$C$362)+SUMIF($C$364,J13,$C$391)+SUMIF($C$393,J13,$C$420)+SUMIF($C$422,J13,$C$449)</f>
        <v>0</v>
      </c>
      <c r="O13" s="65">
        <f t="shared" si="5"/>
        <v>0</v>
      </c>
      <c r="P13" s="66">
        <f t="shared" si="6"/>
        <v>0</v>
      </c>
      <c r="Q13" s="67">
        <f>$C$6*P13</f>
        <v>0</v>
      </c>
      <c r="R13" s="65">
        <f t="shared" si="8"/>
        <v>0</v>
      </c>
      <c r="S13" s="112"/>
      <c r="T13" s="110"/>
      <c r="U13" s="117">
        <f t="shared" si="9"/>
        <v>0</v>
      </c>
      <c r="V13" s="63">
        <f>U13*Q13</f>
        <v>0</v>
      </c>
      <c r="W13" s="1">
        <v>1</v>
      </c>
    </row>
    <row r="14" spans="2:23" x14ac:dyDescent="0.35">
      <c r="B14" s="108" t="s">
        <v>211</v>
      </c>
      <c r="C14" s="95">
        <f>VLOOKUP(B14,Table1[[name]:[impact]],3,FALSE)</f>
        <v>0</v>
      </c>
      <c r="D14" s="107">
        <v>0</v>
      </c>
      <c r="E14" s="94">
        <f t="shared" si="3"/>
        <v>0</v>
      </c>
      <c r="I14" s="55">
        <f t="shared" si="0"/>
        <v>0</v>
      </c>
      <c r="J14" s="80" t="str">
        <f>Taustatiedot!A9</f>
        <v>lisukkeet</v>
      </c>
      <c r="K14" s="68">
        <f t="shared" si="1"/>
        <v>0</v>
      </c>
      <c r="L14" s="63">
        <f t="shared" si="4"/>
        <v>0</v>
      </c>
      <c r="M14" s="68">
        <f t="shared" si="2"/>
        <v>0</v>
      </c>
      <c r="N14" s="69"/>
      <c r="O14" s="65"/>
      <c r="P14" s="66"/>
      <c r="Q14" s="67">
        <f>IF($C$9=$J$14,$W$22,$W$23)</f>
        <v>0</v>
      </c>
      <c r="R14" s="65" cm="1">
        <f t="array" ref="R14">IFERROR(_xlfn.IFS($C$9="lisukkeet",$E$37/$W$22,$C$39="lisukkeet",$E$67/$W$23),0)</f>
        <v>0</v>
      </c>
      <c r="S14" s="113"/>
      <c r="T14" s="111"/>
      <c r="U14" s="118"/>
      <c r="V14" s="63"/>
      <c r="W14" s="1">
        <v>1</v>
      </c>
    </row>
    <row r="15" spans="2:23" x14ac:dyDescent="0.35">
      <c r="B15" s="108" t="s">
        <v>211</v>
      </c>
      <c r="C15" s="95">
        <f>VLOOKUP(B15,Table1[[name]:[impact]],3,FALSE)</f>
        <v>0</v>
      </c>
      <c r="D15" s="107">
        <v>0</v>
      </c>
      <c r="E15" s="94">
        <f t="shared" si="3"/>
        <v>0</v>
      </c>
      <c r="I15" s="55">
        <f t="shared" si="0"/>
        <v>1</v>
      </c>
      <c r="J15" s="80" t="str">
        <f>Taustatiedot!A10</f>
        <v>vegaanilisukkeet</v>
      </c>
      <c r="K15" s="68">
        <f t="shared" si="1"/>
        <v>0</v>
      </c>
      <c r="L15" s="63">
        <f t="shared" si="4"/>
        <v>0</v>
      </c>
      <c r="M15" s="68">
        <f t="shared" si="2"/>
        <v>0</v>
      </c>
      <c r="N15" s="69"/>
      <c r="O15" s="65"/>
      <c r="P15" s="66"/>
      <c r="Q15" s="67">
        <f>IF($C$9=$J$15,$W$22,$W$23)</f>
        <v>0</v>
      </c>
      <c r="R15" s="65" cm="1">
        <f t="array" ref="R15">IFERROR(_xlfn.IFS($C$9="vegaanilisukkeet",$E$37/$W$22,$C$39="vegaanilisukkeet",$E$67/$W$23),0)</f>
        <v>0</v>
      </c>
      <c r="S15" s="113"/>
      <c r="T15" s="111"/>
      <c r="U15" s="118"/>
      <c r="V15" s="63"/>
      <c r="W15" s="1">
        <v>1</v>
      </c>
    </row>
    <row r="16" spans="2:23" x14ac:dyDescent="0.35">
      <c r="B16" s="108" t="s">
        <v>211</v>
      </c>
      <c r="C16" s="95">
        <f>VLOOKUP(B16,Table1[[name]:[impact]],3,FALSE)</f>
        <v>0</v>
      </c>
      <c r="D16" s="107">
        <v>0</v>
      </c>
      <c r="E16" s="94">
        <f t="shared" si="3"/>
        <v>0</v>
      </c>
      <c r="I16" s="55">
        <f t="shared" si="0"/>
        <v>0</v>
      </c>
      <c r="J16" s="80" t="str">
        <f>Taustatiedot!A7</f>
        <v>jälkiruoka</v>
      </c>
      <c r="K16" s="68">
        <f>IF(K10&gt;0,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,(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+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))</f>
        <v>0</v>
      </c>
      <c r="L16" s="63">
        <f t="shared" si="4"/>
        <v>0</v>
      </c>
      <c r="M16" s="68">
        <f>IF(M10&gt;0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+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)</f>
        <v>0</v>
      </c>
      <c r="N16" s="69"/>
      <c r="O16" s="65"/>
      <c r="P16" s="66"/>
      <c r="Q16" s="67">
        <f>SUMIF($I$10:$I$13,0,$Q$10:$Q$13)+SUMIF($I$18:$I$20,0,$Q$18:$Q$20)</f>
        <v>0</v>
      </c>
      <c r="R16" s="65">
        <f t="shared" ref="R16:R20" si="10">IFERROR(K16/Q16,0)</f>
        <v>0</v>
      </c>
      <c r="S16" s="113"/>
      <c r="T16" s="111"/>
      <c r="U16" s="118"/>
      <c r="V16" s="63"/>
      <c r="W16" s="1">
        <v>1</v>
      </c>
    </row>
    <row r="17" spans="2:23" x14ac:dyDescent="0.35">
      <c r="B17" s="108" t="s">
        <v>211</v>
      </c>
      <c r="C17" s="95">
        <f>VLOOKUP(B17,Table1[[name]:[impact]],3,FALSE)</f>
        <v>0</v>
      </c>
      <c r="D17" s="107">
        <v>0</v>
      </c>
      <c r="E17" s="94">
        <f t="shared" si="3"/>
        <v>0</v>
      </c>
      <c r="I17" s="55">
        <f t="shared" si="0"/>
        <v>1</v>
      </c>
      <c r="J17" s="80" t="str">
        <f>Taustatiedot!A8</f>
        <v>vegaanijälkiruoka</v>
      </c>
      <c r="K17" s="68">
        <f>IF(K10&gt;0,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,0)</f>
        <v>0</v>
      </c>
      <c r="L17" s="63">
        <f t="shared" si="4"/>
        <v>0</v>
      </c>
      <c r="M17" s="68">
        <f>IF(M10&gt;0,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,0)</f>
        <v>0</v>
      </c>
      <c r="N17" s="69"/>
      <c r="O17" s="65"/>
      <c r="P17" s="66"/>
      <c r="Q17" s="67">
        <f>SUMIF($I$10:$I$13,1,$Q$10:$Q$13)+SUMIF($I$18:$I$20,1,$Q$18:$Q$20)</f>
        <v>0</v>
      </c>
      <c r="R17" s="65">
        <f t="shared" si="10"/>
        <v>0</v>
      </c>
      <c r="S17" s="113"/>
      <c r="T17" s="111"/>
      <c r="U17" s="118"/>
      <c r="V17" s="63"/>
      <c r="W17" s="1">
        <v>1</v>
      </c>
    </row>
    <row r="18" spans="2:23" x14ac:dyDescent="0.35">
      <c r="B18" s="108" t="s">
        <v>211</v>
      </c>
      <c r="C18" s="95">
        <f>VLOOKUP(B18,Table1[[name]:[impact]],3,FALSE)</f>
        <v>0</v>
      </c>
      <c r="D18" s="107">
        <v>0</v>
      </c>
      <c r="E18" s="94">
        <f t="shared" si="3"/>
        <v>0</v>
      </c>
      <c r="I18" s="55">
        <f t="shared" si="0"/>
        <v>0</v>
      </c>
      <c r="J18" s="78" t="str">
        <f>Taustatiedot!A11</f>
        <v>a la carte</v>
      </c>
      <c r="K18" s="63">
        <f t="shared" ref="K18:K20" si="11">SUMIF($C$9,J18,$E$32)+SUMIF($C$39,J18,$E$62)+SUMIF($C$74,J18,$E$97)+SUMIF($C$103,J18,$E$126)+SUMIF($C$132,J18,$E$155)+SUMIF($C$161,J18,$E$184)+SUMIF($C$190,J18,$E$213)+SUMIF($C$219,J18,$E$242)+SUMIF($C$248,J18,$E$271)+SUMIF($C$277,J18,$E$300)+SUMIF($C$306,J18,$E$329)+SUMIF($C$335,J18,$E$358)+SUMIF($C$364,J18,$E$387)+SUMIF($C$393,J18,$E$416)+SUMIF($C$422,J18,$E$445)</f>
        <v>0</v>
      </c>
      <c r="L18" s="63">
        <f t="shared" si="4"/>
        <v>0</v>
      </c>
      <c r="M18" s="63">
        <f t="shared" ref="M18:M20" si="12">SUMIF($C$9,J18,$D$32)+SUMIF($C$39,J18,$D$62)+SUMIF($C$74,J18,$D$98)+SUMIF($C$103,J18,$D$127)+SUMIF($C$132,J18,$D$156)+SUMIF($C$161,J18,$D$185)+SUMIF($C$190,J18,$D$214)+SUMIF($C$219,J18,$D$243)+SUMIF($C$248,J18,$D$272)+SUMIF($C$277,J18,$D$301)+SUMIF($C$306,J18,$D$330)+SUMIF($C$335,J18,$D$359)+SUMIF($C$364,J18,$D$388)+SUMIF($C$393,J18,$D$417)+SUMIF($C$422,J18,$D$446)</f>
        <v>0</v>
      </c>
      <c r="N18" s="64">
        <f>SUMIF($C$74,J18,$C$101)+SUMIF($C$103,J18,$C$130)+SUMIF($C$132,J18,$C$159)+SUMIF($C$161,J18,$C$188)+SUMIF($C$190,J18,$C$217)+SUMIF($C$219,J18,$C$246)+SUMIF($C$248,J18,$C$275)+SUMIF($C$277,J18,$C$304)+SUMIF($C$306,J18,$C$333)+SUMIF($C$335,J18,$C$362)+SUMIF($C$364,J18,$C$391)+SUMIF($C$393,J18,$C$420)+SUMIF($C$422,J18,$C$449)</f>
        <v>0</v>
      </c>
      <c r="O18" s="65">
        <f t="shared" ref="O18:O20" si="13">IFERROR(K18/N18,0)</f>
        <v>0</v>
      </c>
      <c r="P18" s="66">
        <f t="shared" ref="P18:P20" si="14">IFERROR(M18/SUM($M$10:$M$13,$M$18:$M$20),0)</f>
        <v>0</v>
      </c>
      <c r="Q18" s="67">
        <f t="shared" ref="Q18:Q20" si="15">$C$6*P18</f>
        <v>0</v>
      </c>
      <c r="R18" s="65">
        <f t="shared" si="10"/>
        <v>0</v>
      </c>
      <c r="S18" s="112"/>
      <c r="T18" s="110"/>
      <c r="U18" s="117">
        <f t="shared" ref="U18:U20" si="16">R18+IFERROR(VLOOKUP(S18,$J$9:$R$23,9,FALSE),0)+IFERROR(VLOOKUP(T18,$J$9:$R$23,9,FALSE),0)</f>
        <v>0</v>
      </c>
      <c r="V18" s="63">
        <f>U18*Q18</f>
        <v>0</v>
      </c>
      <c r="W18" s="1">
        <v>1</v>
      </c>
    </row>
    <row r="19" spans="2:23" x14ac:dyDescent="0.35">
      <c r="B19" s="108" t="s">
        <v>211</v>
      </c>
      <c r="C19" s="95">
        <f>VLOOKUP(B19,Table1[[name]:[impact]],3,FALSE)</f>
        <v>0</v>
      </c>
      <c r="D19" s="107">
        <v>0</v>
      </c>
      <c r="E19" s="94">
        <f t="shared" si="3"/>
        <v>0</v>
      </c>
      <c r="I19" s="55">
        <f t="shared" si="0"/>
        <v>1</v>
      </c>
      <c r="J19" s="79" t="str">
        <f>Taustatiedot!A12</f>
        <v>vegaani a la carte</v>
      </c>
      <c r="K19" s="63">
        <f t="shared" si="11"/>
        <v>0</v>
      </c>
      <c r="L19" s="63">
        <f t="shared" si="4"/>
        <v>0</v>
      </c>
      <c r="M19" s="63">
        <f t="shared" si="12"/>
        <v>0</v>
      </c>
      <c r="N19" s="64">
        <f>SUMIF($C$74,J19,$C$101)+SUMIF($C$103,J19,$C$130)+SUMIF($C$132,J19,$C$159)+SUMIF($C$161,J19,$C$188)+SUMIF($C$190,J19,$C$217)+SUMIF($C$219,J19,$C$246)+SUMIF($C$248,J19,$C$275)+SUMIF($C$277,J19,$C$304)+SUMIF($C$306,J19,$C$333)+SUMIF($C$335,J19,$C$362)+SUMIF($C$364,J19,$C$391)+SUMIF($C$393,J19,$C$420)+SUMIF($C$422,J19,$C$449)</f>
        <v>0</v>
      </c>
      <c r="O19" s="65">
        <f t="shared" si="13"/>
        <v>0</v>
      </c>
      <c r="P19" s="66">
        <f t="shared" si="14"/>
        <v>0</v>
      </c>
      <c r="Q19" s="67">
        <f t="shared" si="15"/>
        <v>0</v>
      </c>
      <c r="R19" s="65">
        <f t="shared" si="10"/>
        <v>0</v>
      </c>
      <c r="S19" s="112"/>
      <c r="T19" s="110"/>
      <c r="U19" s="117">
        <f>R19+IFERROR(VLOOKUP(S19,$J$9:$R$23,9,FALSE),0)+IFERROR(VLOOKUP(T19,$J$9:$R$23,9,FALSE),0)</f>
        <v>0</v>
      </c>
      <c r="V19" s="63">
        <f>U19*Q19</f>
        <v>0</v>
      </c>
      <c r="W19" s="1">
        <v>1</v>
      </c>
    </row>
    <row r="20" spans="2:23" ht="15" thickBot="1" x14ac:dyDescent="0.4">
      <c r="B20" s="108" t="s">
        <v>211</v>
      </c>
      <c r="C20" s="95">
        <f>VLOOKUP(B20,Table1[[name]:[impact]],3,FALSE)</f>
        <v>0</v>
      </c>
      <c r="D20" s="107">
        <v>0</v>
      </c>
      <c r="E20" s="94">
        <f t="shared" si="3"/>
        <v>0</v>
      </c>
      <c r="I20" s="55">
        <f t="shared" si="0"/>
        <v>0</v>
      </c>
      <c r="J20" s="81" t="str">
        <f>Taustatiedot!A13</f>
        <v>muu ruoka 3</v>
      </c>
      <c r="K20" s="60">
        <f t="shared" si="11"/>
        <v>0</v>
      </c>
      <c r="L20" s="60">
        <f t="shared" si="4"/>
        <v>0</v>
      </c>
      <c r="M20" s="60">
        <f t="shared" si="12"/>
        <v>0</v>
      </c>
      <c r="N20" s="61">
        <f>SUMIF($C$74,J20,$C$101)+SUMIF($C$103,J20,$C$130)+SUMIF($C$132,J20,$C$159)+SUMIF($C$161,J20,$C$188)+SUMIF($C$190,J20,$C$217)+SUMIF($C$219,J20,$C$246)+SUMIF($C$248,J20,$C$275)+SUMIF($C$277,J20,$C$304)+SUMIF($C$306,J20,$C$333)+SUMIF($C$335,J20,$C$362)+SUMIF($C$364,J20,$C$391)+SUMIF($C$393,J20,$C$420)+SUMIF($C$422,J20,$C$449)</f>
        <v>0</v>
      </c>
      <c r="O20" s="65">
        <f t="shared" si="13"/>
        <v>0</v>
      </c>
      <c r="P20" s="66">
        <f t="shared" si="14"/>
        <v>0</v>
      </c>
      <c r="Q20" s="62">
        <f t="shared" si="15"/>
        <v>0</v>
      </c>
      <c r="R20" s="65">
        <f t="shared" si="10"/>
        <v>0</v>
      </c>
      <c r="S20" s="114"/>
      <c r="T20" s="115"/>
      <c r="U20" s="119">
        <f t="shared" si="16"/>
        <v>0</v>
      </c>
      <c r="V20" s="60">
        <f>U20*Q20</f>
        <v>0</v>
      </c>
      <c r="W20" s="1">
        <v>1</v>
      </c>
    </row>
    <row r="21" spans="2:23" ht="15" thickTop="1" x14ac:dyDescent="0.35">
      <c r="B21" s="108" t="s">
        <v>211</v>
      </c>
      <c r="C21" s="95">
        <f>VLOOKUP(B21,Table1[[name]:[impact]],3,FALSE)</f>
        <v>0</v>
      </c>
      <c r="D21" s="107">
        <v>0</v>
      </c>
      <c r="E21" s="94">
        <f t="shared" si="3"/>
        <v>0</v>
      </c>
      <c r="J21" s="82" t="s">
        <v>248</v>
      </c>
      <c r="K21" s="72">
        <f>SUM(K10:K20)</f>
        <v>0</v>
      </c>
      <c r="L21" s="109">
        <f t="shared" si="4"/>
        <v>0</v>
      </c>
      <c r="M21" s="72">
        <f>SUM(M10:M20)</f>
        <v>0</v>
      </c>
      <c r="N21" s="73">
        <f>SUM(N10:N20)</f>
        <v>0</v>
      </c>
      <c r="O21" s="74"/>
      <c r="P21" s="75"/>
      <c r="Q21" s="75"/>
      <c r="R21" s="76"/>
      <c r="S21" s="116"/>
      <c r="T21" s="116"/>
      <c r="U21" s="116"/>
      <c r="V21" s="75"/>
    </row>
    <row r="22" spans="2:23" x14ac:dyDescent="0.35">
      <c r="B22" s="108" t="s">
        <v>211</v>
      </c>
      <c r="C22" s="95">
        <f>VLOOKUP(B22,Table1[[name]:[impact]],3,FALSE)</f>
        <v>0</v>
      </c>
      <c r="D22" s="107">
        <v>0</v>
      </c>
      <c r="E22" s="94">
        <f t="shared" si="3"/>
        <v>0</v>
      </c>
      <c r="J22" s="78" t="s">
        <v>250</v>
      </c>
      <c r="K22" s="63">
        <f>IFERROR(K21/M21*M22,0)</f>
        <v>0</v>
      </c>
      <c r="L22" s="63">
        <f t="shared" si="4"/>
        <v>0</v>
      </c>
      <c r="M22" s="63">
        <f>SUM(C6:C7)</f>
        <v>0</v>
      </c>
      <c r="N22" s="70"/>
      <c r="O22" s="70"/>
      <c r="P22" s="71"/>
      <c r="Q22" s="71"/>
      <c r="R22" s="70"/>
      <c r="S22" s="111"/>
      <c r="T22" s="111"/>
      <c r="U22" s="111"/>
      <c r="V22" s="71"/>
      <c r="W22" s="49">
        <f>SUM(IF($I$10=1,$Q$10,0),IF($I$11=1,$Q$11,0),IF($I$12=1,$Q$12,0),IF($I$13=1,$Q$13,0),IF($I$18=1,$Q$18,0),IF($I$19=1,$Q$19,0),IF($I$20=1,$Q$20,0))</f>
        <v>0</v>
      </c>
    </row>
    <row r="23" spans="2:23" x14ac:dyDescent="0.35">
      <c r="B23" s="108" t="s">
        <v>211</v>
      </c>
      <c r="C23" s="95">
        <f>VLOOKUP(B23,Table1[[name]:[impact]],3,FALSE)</f>
        <v>0</v>
      </c>
      <c r="D23" s="107">
        <v>0</v>
      </c>
      <c r="E23" s="94">
        <f t="shared" si="3"/>
        <v>0</v>
      </c>
      <c r="J23" s="83" t="s">
        <v>253</v>
      </c>
      <c r="K23" s="63">
        <f>SUM(K21:K22)</f>
        <v>0</v>
      </c>
      <c r="L23" s="63">
        <f>SUM(L21:L22)</f>
        <v>0</v>
      </c>
      <c r="M23" s="71"/>
      <c r="N23" s="70"/>
      <c r="O23" s="70"/>
      <c r="P23" s="71"/>
      <c r="Q23" s="71"/>
      <c r="R23" s="70"/>
      <c r="S23" s="111"/>
      <c r="T23" s="111"/>
      <c r="U23" s="111"/>
      <c r="V23" s="71"/>
      <c r="W23" s="49">
        <f>SUM(IF($I$10=0,$Q$10,0),IF($I$11=0,$Q$11,0),IF($I$12=0,$Q$12,0),IF($I$13=0,$Q$13,0),IF($I$18=0,$Q$18,0),IF($I$19=0,$Q$19,0),IF($I$20=0,$Q$20,0))</f>
        <v>0</v>
      </c>
    </row>
    <row r="24" spans="2:23" x14ac:dyDescent="0.35">
      <c r="B24" s="108" t="s">
        <v>211</v>
      </c>
      <c r="C24" s="95">
        <f>VLOOKUP(B24,Table1[[name]:[impact]],3,FALSE)</f>
        <v>0</v>
      </c>
      <c r="D24" s="107">
        <v>0</v>
      </c>
      <c r="E24" s="94">
        <f t="shared" si="3"/>
        <v>0</v>
      </c>
    </row>
    <row r="25" spans="2:23" x14ac:dyDescent="0.35">
      <c r="B25" s="108" t="s">
        <v>211</v>
      </c>
      <c r="C25" s="95">
        <f>VLOOKUP(B25,Table1[[name]:[impact]],3,FALSE)</f>
        <v>0</v>
      </c>
      <c r="D25" s="107">
        <v>0</v>
      </c>
      <c r="E25" s="94">
        <f t="shared" si="3"/>
        <v>0</v>
      </c>
    </row>
    <row r="26" spans="2:23" x14ac:dyDescent="0.35">
      <c r="B26" s="108" t="s">
        <v>211</v>
      </c>
      <c r="C26" s="95">
        <f>VLOOKUP(B26,Table1[[name]:[impact]],3,FALSE)</f>
        <v>0</v>
      </c>
      <c r="D26" s="107">
        <v>0</v>
      </c>
      <c r="E26" s="94">
        <f t="shared" si="3"/>
        <v>0</v>
      </c>
    </row>
    <row r="27" spans="2:23" x14ac:dyDescent="0.35">
      <c r="B27" s="108" t="s">
        <v>211</v>
      </c>
      <c r="C27" s="95">
        <f>VLOOKUP(B27,Table1[[name]:[impact]],3,FALSE)</f>
        <v>0</v>
      </c>
      <c r="D27" s="107">
        <v>0</v>
      </c>
      <c r="E27" s="94">
        <f t="shared" si="3"/>
        <v>0</v>
      </c>
    </row>
    <row r="28" spans="2:23" x14ac:dyDescent="0.35">
      <c r="B28" s="108" t="s">
        <v>211</v>
      </c>
      <c r="C28" s="95">
        <f>VLOOKUP(B28,Table1[[name]:[impact]],3,FALSE)</f>
        <v>0</v>
      </c>
      <c r="D28" s="107">
        <v>0</v>
      </c>
      <c r="E28" s="94">
        <f t="shared" si="3"/>
        <v>0</v>
      </c>
    </row>
    <row r="29" spans="2:23" x14ac:dyDescent="0.35">
      <c r="B29" s="108" t="s">
        <v>211</v>
      </c>
      <c r="C29" s="95">
        <f>VLOOKUP(B29,Table1[[name]:[impact]],3,FALSE)</f>
        <v>0</v>
      </c>
      <c r="D29" s="107">
        <v>0</v>
      </c>
      <c r="E29" s="94">
        <f t="shared" si="3"/>
        <v>0</v>
      </c>
    </row>
    <row r="30" spans="2:23" x14ac:dyDescent="0.35">
      <c r="B30" s="108" t="s">
        <v>211</v>
      </c>
      <c r="C30" s="95">
        <f>VLOOKUP(B30,Table1[[name]:[impact]],3,FALSE)</f>
        <v>0</v>
      </c>
      <c r="D30" s="107">
        <v>0</v>
      </c>
      <c r="E30" s="94">
        <f t="shared" si="3"/>
        <v>0</v>
      </c>
    </row>
    <row r="31" spans="2:23" x14ac:dyDescent="0.35">
      <c r="B31" s="3"/>
      <c r="C31" s="4"/>
      <c r="D31" s="4" t="s">
        <v>209</v>
      </c>
      <c r="E31" s="94" t="s">
        <v>210</v>
      </c>
    </row>
    <row r="32" spans="2:23" x14ac:dyDescent="0.35">
      <c r="B32" s="3" t="s">
        <v>256</v>
      </c>
      <c r="C32" s="4"/>
      <c r="D32" s="4">
        <f>SUM(D11:D30)</f>
        <v>0</v>
      </c>
      <c r="E32" s="94">
        <f>SUM(E11:E30)</f>
        <v>0</v>
      </c>
    </row>
    <row r="33" spans="2:5" x14ac:dyDescent="0.35">
      <c r="B33" s="3" t="s">
        <v>255</v>
      </c>
      <c r="C33" s="4"/>
      <c r="D33" s="4"/>
      <c r="E33" s="94">
        <f>IFERROR(E32/D32,0)</f>
        <v>0</v>
      </c>
    </row>
    <row r="34" spans="2:5" x14ac:dyDescent="0.35">
      <c r="B34" s="3" t="s">
        <v>254</v>
      </c>
      <c r="C34" s="4"/>
      <c r="D34" s="95">
        <f>IFERROR(D32/C6,0)</f>
        <v>0</v>
      </c>
      <c r="E34" s="94">
        <f>IFERROR(E32/C6,0)</f>
        <v>0</v>
      </c>
    </row>
    <row r="35" spans="2:5" x14ac:dyDescent="0.35">
      <c r="B35" s="3" t="s">
        <v>278</v>
      </c>
      <c r="C35" s="96">
        <f>IF(C9="vegaanilisukkeet",$W$22,$W$23)</f>
        <v>0</v>
      </c>
      <c r="D35" s="95"/>
      <c r="E35" s="94"/>
    </row>
    <row r="36" spans="2:5" x14ac:dyDescent="0.35">
      <c r="B36" s="3" t="s">
        <v>279</v>
      </c>
      <c r="C36" s="4"/>
      <c r="D36" s="95"/>
      <c r="E36" s="94">
        <f>IFERROR(IF(C9="vegaanilisukkeet",$W$22/$C$6*$E$32,$E$32),0)</f>
        <v>0</v>
      </c>
    </row>
    <row r="37" spans="2:5" x14ac:dyDescent="0.35">
      <c r="B37" s="87" t="s">
        <v>280</v>
      </c>
      <c r="C37" s="52"/>
      <c r="D37" s="52"/>
      <c r="E37" s="97">
        <f>IF(C9="vegaanilisukkeet",E36,E36+(E62-E66))</f>
        <v>0</v>
      </c>
    </row>
    <row r="39" spans="2:5" x14ac:dyDescent="0.35">
      <c r="B39" s="2" t="s">
        <v>282</v>
      </c>
      <c r="C39" s="98" t="s">
        <v>243</v>
      </c>
      <c r="D39" s="92"/>
      <c r="E39" s="99"/>
    </row>
    <row r="40" spans="2:5" x14ac:dyDescent="0.35">
      <c r="B40" s="3" t="s">
        <v>208</v>
      </c>
      <c r="C40" s="4" t="s">
        <v>207</v>
      </c>
      <c r="D40" s="4" t="s">
        <v>209</v>
      </c>
      <c r="E40" s="94" t="s">
        <v>210</v>
      </c>
    </row>
    <row r="41" spans="2:5" x14ac:dyDescent="0.35">
      <c r="B41" s="108" t="s">
        <v>211</v>
      </c>
      <c r="C41" s="4">
        <f>VLOOKUP(B41,Table1[[name]:[impact]],3,FALSE)</f>
        <v>0</v>
      </c>
      <c r="D41" s="107">
        <v>0</v>
      </c>
      <c r="E41" s="5">
        <f t="shared" ref="E41:E60" si="17">C41*D41</f>
        <v>0</v>
      </c>
    </row>
    <row r="42" spans="2:5" x14ac:dyDescent="0.35">
      <c r="B42" s="108" t="s">
        <v>211</v>
      </c>
      <c r="C42" s="4">
        <f>VLOOKUP(B42,Table1[[name]:[impact]],3,FALSE)</f>
        <v>0</v>
      </c>
      <c r="D42" s="107">
        <v>0</v>
      </c>
      <c r="E42" s="5">
        <f t="shared" si="17"/>
        <v>0</v>
      </c>
    </row>
    <row r="43" spans="2:5" x14ac:dyDescent="0.35">
      <c r="B43" s="108" t="s">
        <v>211</v>
      </c>
      <c r="C43" s="4">
        <f>VLOOKUP(B43,Table1[[name]:[impact]],3,FALSE)</f>
        <v>0</v>
      </c>
      <c r="D43" s="107">
        <v>0</v>
      </c>
      <c r="E43" s="5">
        <f t="shared" si="17"/>
        <v>0</v>
      </c>
    </row>
    <row r="44" spans="2:5" x14ac:dyDescent="0.35">
      <c r="B44" s="108" t="s">
        <v>211</v>
      </c>
      <c r="C44" s="4">
        <f>VLOOKUP(B44,Table1[[name]:[impact]],3,FALSE)</f>
        <v>0</v>
      </c>
      <c r="D44" s="107">
        <v>0</v>
      </c>
      <c r="E44" s="5">
        <f t="shared" si="17"/>
        <v>0</v>
      </c>
    </row>
    <row r="45" spans="2:5" x14ac:dyDescent="0.35">
      <c r="B45" s="108" t="s">
        <v>211</v>
      </c>
      <c r="C45" s="4">
        <f>VLOOKUP(B45,Table1[[name]:[impact]],3,FALSE)</f>
        <v>0</v>
      </c>
      <c r="D45" s="107">
        <v>0</v>
      </c>
      <c r="E45" s="5">
        <f t="shared" si="17"/>
        <v>0</v>
      </c>
    </row>
    <row r="46" spans="2:5" x14ac:dyDescent="0.35">
      <c r="B46" s="108" t="s">
        <v>211</v>
      </c>
      <c r="C46" s="4">
        <f>VLOOKUP(B46,Table1[[name]:[impact]],3,FALSE)</f>
        <v>0</v>
      </c>
      <c r="D46" s="107">
        <v>0</v>
      </c>
      <c r="E46" s="5">
        <f t="shared" si="17"/>
        <v>0</v>
      </c>
    </row>
    <row r="47" spans="2:5" x14ac:dyDescent="0.35">
      <c r="B47" s="108" t="s">
        <v>211</v>
      </c>
      <c r="C47" s="4">
        <f>VLOOKUP(B47,Table1[[name]:[impact]],3,FALSE)</f>
        <v>0</v>
      </c>
      <c r="D47" s="107">
        <v>0</v>
      </c>
      <c r="E47" s="5">
        <f t="shared" si="17"/>
        <v>0</v>
      </c>
    </row>
    <row r="48" spans="2:5" x14ac:dyDescent="0.35">
      <c r="B48" s="108" t="s">
        <v>211</v>
      </c>
      <c r="C48" s="4">
        <f>VLOOKUP(B48,Table1[[name]:[impact]],3,FALSE)</f>
        <v>0</v>
      </c>
      <c r="D48" s="107">
        <v>0</v>
      </c>
      <c r="E48" s="5">
        <f t="shared" si="17"/>
        <v>0</v>
      </c>
    </row>
    <row r="49" spans="2:5" x14ac:dyDescent="0.35">
      <c r="B49" s="108" t="s">
        <v>211</v>
      </c>
      <c r="C49" s="4">
        <f>VLOOKUP(B49,Table1[[name]:[impact]],3,FALSE)</f>
        <v>0</v>
      </c>
      <c r="D49" s="107">
        <v>0</v>
      </c>
      <c r="E49" s="5">
        <f t="shared" si="17"/>
        <v>0</v>
      </c>
    </row>
    <row r="50" spans="2:5" x14ac:dyDescent="0.35">
      <c r="B50" s="108" t="s">
        <v>211</v>
      </c>
      <c r="C50" s="4">
        <f>VLOOKUP(B50,Table1[[name]:[impact]],3,FALSE)</f>
        <v>0</v>
      </c>
      <c r="D50" s="107">
        <v>0</v>
      </c>
      <c r="E50" s="5">
        <f t="shared" si="17"/>
        <v>0</v>
      </c>
    </row>
    <row r="51" spans="2:5" x14ac:dyDescent="0.35">
      <c r="B51" s="108" t="s">
        <v>211</v>
      </c>
      <c r="C51" s="4">
        <f>VLOOKUP(B51,Table1[[name]:[impact]],3,FALSE)</f>
        <v>0</v>
      </c>
      <c r="D51" s="107">
        <v>0</v>
      </c>
      <c r="E51" s="5">
        <f t="shared" si="17"/>
        <v>0</v>
      </c>
    </row>
    <row r="52" spans="2:5" x14ac:dyDescent="0.35">
      <c r="B52" s="108" t="s">
        <v>211</v>
      </c>
      <c r="C52" s="4">
        <f>VLOOKUP(B52,Table1[[name]:[impact]],3,FALSE)</f>
        <v>0</v>
      </c>
      <c r="D52" s="107">
        <v>0</v>
      </c>
      <c r="E52" s="5">
        <f t="shared" si="17"/>
        <v>0</v>
      </c>
    </row>
    <row r="53" spans="2:5" x14ac:dyDescent="0.35">
      <c r="B53" s="108" t="s">
        <v>211</v>
      </c>
      <c r="C53" s="4">
        <f>VLOOKUP(B53,Table1[[name]:[impact]],3,FALSE)</f>
        <v>0</v>
      </c>
      <c r="D53" s="107">
        <v>0</v>
      </c>
      <c r="E53" s="5">
        <f t="shared" si="17"/>
        <v>0</v>
      </c>
    </row>
    <row r="54" spans="2:5" x14ac:dyDescent="0.35">
      <c r="B54" s="108" t="s">
        <v>211</v>
      </c>
      <c r="C54" s="4">
        <f>VLOOKUP(B54,Table1[[name]:[impact]],3,FALSE)</f>
        <v>0</v>
      </c>
      <c r="D54" s="107">
        <v>0</v>
      </c>
      <c r="E54" s="5">
        <f t="shared" si="17"/>
        <v>0</v>
      </c>
    </row>
    <row r="55" spans="2:5" x14ac:dyDescent="0.35">
      <c r="B55" s="108" t="s">
        <v>211</v>
      </c>
      <c r="C55" s="4">
        <f>VLOOKUP(B55,Table1[[name]:[impact]],3,FALSE)</f>
        <v>0</v>
      </c>
      <c r="D55" s="107">
        <v>0</v>
      </c>
      <c r="E55" s="5">
        <f t="shared" si="17"/>
        <v>0</v>
      </c>
    </row>
    <row r="56" spans="2:5" x14ac:dyDescent="0.35">
      <c r="B56" s="108" t="s">
        <v>211</v>
      </c>
      <c r="C56" s="4">
        <f>VLOOKUP(B56,Table1[[name]:[impact]],3,FALSE)</f>
        <v>0</v>
      </c>
      <c r="D56" s="107">
        <v>0</v>
      </c>
      <c r="E56" s="5">
        <f t="shared" si="17"/>
        <v>0</v>
      </c>
    </row>
    <row r="57" spans="2:5" x14ac:dyDescent="0.35">
      <c r="B57" s="108" t="s">
        <v>211</v>
      </c>
      <c r="C57" s="4">
        <f>VLOOKUP(B57,Table1[[name]:[impact]],3,FALSE)</f>
        <v>0</v>
      </c>
      <c r="D57" s="107">
        <v>0</v>
      </c>
      <c r="E57" s="5">
        <f t="shared" si="17"/>
        <v>0</v>
      </c>
    </row>
    <row r="58" spans="2:5" x14ac:dyDescent="0.35">
      <c r="B58" s="108" t="s">
        <v>211</v>
      </c>
      <c r="C58" s="4">
        <f>VLOOKUP(B58,Table1[[name]:[impact]],3,FALSE)</f>
        <v>0</v>
      </c>
      <c r="D58" s="107">
        <v>0</v>
      </c>
      <c r="E58" s="5">
        <f t="shared" si="17"/>
        <v>0</v>
      </c>
    </row>
    <row r="59" spans="2:5" x14ac:dyDescent="0.35">
      <c r="B59" s="108" t="s">
        <v>211</v>
      </c>
      <c r="C59" s="4">
        <f>VLOOKUP(B59,Table1[[name]:[impact]],3,FALSE)</f>
        <v>0</v>
      </c>
      <c r="D59" s="107">
        <v>0</v>
      </c>
      <c r="E59" s="5">
        <f t="shared" si="17"/>
        <v>0</v>
      </c>
    </row>
    <row r="60" spans="2:5" x14ac:dyDescent="0.35">
      <c r="B60" s="108" t="s">
        <v>211</v>
      </c>
      <c r="C60" s="4">
        <f>VLOOKUP(B60,Table1[[name]:[impact]],3,FALSE)</f>
        <v>0</v>
      </c>
      <c r="D60" s="4">
        <v>0</v>
      </c>
      <c r="E60" s="5">
        <f t="shared" si="17"/>
        <v>0</v>
      </c>
    </row>
    <row r="61" spans="2:5" x14ac:dyDescent="0.35">
      <c r="B61" s="3"/>
      <c r="C61" s="4"/>
      <c r="D61" s="4" t="s">
        <v>209</v>
      </c>
      <c r="E61" s="94" t="s">
        <v>210</v>
      </c>
    </row>
    <row r="62" spans="2:5" x14ac:dyDescent="0.35">
      <c r="B62" s="3" t="s">
        <v>256</v>
      </c>
      <c r="C62" s="4"/>
      <c r="D62" s="4">
        <f>SUM(D41:D60)</f>
        <v>0</v>
      </c>
      <c r="E62" s="94">
        <f>SUM(E41:E60)</f>
        <v>0</v>
      </c>
    </row>
    <row r="63" spans="2:5" x14ac:dyDescent="0.35">
      <c r="B63" s="3" t="s">
        <v>255</v>
      </c>
      <c r="C63" s="4"/>
      <c r="D63" s="4"/>
      <c r="E63" s="94">
        <f>IFERROR(E62/D62,0)</f>
        <v>0</v>
      </c>
    </row>
    <row r="64" spans="2:5" x14ac:dyDescent="0.35">
      <c r="B64" s="3" t="s">
        <v>254</v>
      </c>
      <c r="C64" s="4"/>
      <c r="D64" s="95">
        <f>IFERROR(D62/C36,0)</f>
        <v>0</v>
      </c>
      <c r="E64" s="94">
        <f>IFERROR(E62/C36,0)</f>
        <v>0</v>
      </c>
    </row>
    <row r="65" spans="2:9" x14ac:dyDescent="0.35">
      <c r="B65" s="3" t="s">
        <v>278</v>
      </c>
      <c r="C65" s="96">
        <f>IF(C39="vegaanilisukkeet",$W$22,$W$23)</f>
        <v>0</v>
      </c>
      <c r="D65" s="95"/>
      <c r="E65" s="94"/>
    </row>
    <row r="66" spans="2:9" x14ac:dyDescent="0.35">
      <c r="B66" s="3" t="s">
        <v>279</v>
      </c>
      <c r="C66" s="4"/>
      <c r="D66" s="95"/>
      <c r="E66" s="94">
        <f>IF(C39="vegaanilisukkeet",$W$23/$C$6*$E$62,$E$62)</f>
        <v>0</v>
      </c>
    </row>
    <row r="67" spans="2:9" x14ac:dyDescent="0.35">
      <c r="B67" s="87" t="s">
        <v>280</v>
      </c>
      <c r="C67" s="52"/>
      <c r="D67" s="53"/>
      <c r="E67" s="97">
        <f>IF(C39="vegaanilisukkeet",E66,E66+(E32-E36))</f>
        <v>0</v>
      </c>
    </row>
    <row r="68" spans="2:9" s="52" customFormat="1" x14ac:dyDescent="0.35">
      <c r="D68" s="53"/>
      <c r="E68" s="53"/>
      <c r="H68" s="90"/>
      <c r="I68" s="57"/>
    </row>
    <row r="70" spans="2:9" x14ac:dyDescent="0.35">
      <c r="B70" s="47" t="s">
        <v>275</v>
      </c>
    </row>
    <row r="74" spans="2:9" x14ac:dyDescent="0.35">
      <c r="B74" s="2" t="s">
        <v>269</v>
      </c>
      <c r="C74" s="98" t="s">
        <v>211</v>
      </c>
      <c r="D74" s="92"/>
      <c r="E74" s="99"/>
    </row>
    <row r="75" spans="2:9" x14ac:dyDescent="0.35">
      <c r="B75" s="3" t="s">
        <v>208</v>
      </c>
      <c r="C75" s="4" t="s">
        <v>207</v>
      </c>
      <c r="D75" s="4" t="s">
        <v>209</v>
      </c>
      <c r="E75" s="5" t="s">
        <v>210</v>
      </c>
    </row>
    <row r="76" spans="2:9" x14ac:dyDescent="0.35">
      <c r="B76" s="108" t="s">
        <v>211</v>
      </c>
      <c r="C76" s="4">
        <f>VLOOKUP(B76,Table1[[name]:[impact]],3,FALSE)</f>
        <v>0</v>
      </c>
      <c r="D76" s="107">
        <v>0</v>
      </c>
      <c r="E76" s="5">
        <f t="shared" ref="E76:E95" si="18">C76*D76</f>
        <v>0</v>
      </c>
    </row>
    <row r="77" spans="2:9" x14ac:dyDescent="0.35">
      <c r="B77" s="108" t="s">
        <v>211</v>
      </c>
      <c r="C77" s="4">
        <f>VLOOKUP(B77,Table1[[name]:[impact]],3,FALSE)</f>
        <v>0</v>
      </c>
      <c r="D77" s="107">
        <v>0</v>
      </c>
      <c r="E77" s="5">
        <f t="shared" si="18"/>
        <v>0</v>
      </c>
    </row>
    <row r="78" spans="2:9" x14ac:dyDescent="0.35">
      <c r="B78" s="108" t="s">
        <v>211</v>
      </c>
      <c r="C78" s="4">
        <f>VLOOKUP(B78,Table1[[name]:[impact]],3,FALSE)</f>
        <v>0</v>
      </c>
      <c r="D78" s="107">
        <v>0</v>
      </c>
      <c r="E78" s="5">
        <f t="shared" si="18"/>
        <v>0</v>
      </c>
    </row>
    <row r="79" spans="2:9" x14ac:dyDescent="0.35">
      <c r="B79" s="108" t="s">
        <v>211</v>
      </c>
      <c r="C79" s="4">
        <f>VLOOKUP(B79,Table1[[name]:[impact]],3,FALSE)</f>
        <v>0</v>
      </c>
      <c r="D79" s="107">
        <v>0</v>
      </c>
      <c r="E79" s="5">
        <f t="shared" si="18"/>
        <v>0</v>
      </c>
    </row>
    <row r="80" spans="2:9" x14ac:dyDescent="0.35">
      <c r="B80" s="108" t="s">
        <v>211</v>
      </c>
      <c r="C80" s="4">
        <f>VLOOKUP(B80,Table1[[name]:[impact]],3,FALSE)</f>
        <v>0</v>
      </c>
      <c r="D80" s="107">
        <v>0</v>
      </c>
      <c r="E80" s="5">
        <f t="shared" si="18"/>
        <v>0</v>
      </c>
    </row>
    <row r="81" spans="2:5" x14ac:dyDescent="0.35">
      <c r="B81" s="108" t="s">
        <v>211</v>
      </c>
      <c r="C81" s="4">
        <f>VLOOKUP(B81,Table1[[name]:[impact]],3,FALSE)</f>
        <v>0</v>
      </c>
      <c r="D81" s="107">
        <v>0</v>
      </c>
      <c r="E81" s="5">
        <f t="shared" si="18"/>
        <v>0</v>
      </c>
    </row>
    <row r="82" spans="2:5" x14ac:dyDescent="0.35">
      <c r="B82" s="108" t="s">
        <v>211</v>
      </c>
      <c r="C82" s="4">
        <f>VLOOKUP(B82,Table1[[name]:[impact]],3,FALSE)</f>
        <v>0</v>
      </c>
      <c r="D82" s="107">
        <v>0</v>
      </c>
      <c r="E82" s="5">
        <f t="shared" si="18"/>
        <v>0</v>
      </c>
    </row>
    <row r="83" spans="2:5" x14ac:dyDescent="0.35">
      <c r="B83" s="108" t="s">
        <v>211</v>
      </c>
      <c r="C83" s="4">
        <f>VLOOKUP(B83,Table1[[name]:[impact]],3,FALSE)</f>
        <v>0</v>
      </c>
      <c r="D83" s="107">
        <v>0</v>
      </c>
      <c r="E83" s="5">
        <f t="shared" si="18"/>
        <v>0</v>
      </c>
    </row>
    <row r="84" spans="2:5" x14ac:dyDescent="0.35">
      <c r="B84" s="108" t="s">
        <v>211</v>
      </c>
      <c r="C84" s="4">
        <f>VLOOKUP(B84,Table1[[name]:[impact]],3,FALSE)</f>
        <v>0</v>
      </c>
      <c r="D84" s="107">
        <v>0</v>
      </c>
      <c r="E84" s="5">
        <f t="shared" si="18"/>
        <v>0</v>
      </c>
    </row>
    <row r="85" spans="2:5" x14ac:dyDescent="0.35">
      <c r="B85" s="108" t="s">
        <v>211</v>
      </c>
      <c r="C85" s="4">
        <f>VLOOKUP(B85,Table1[[name]:[impact]],3,FALSE)</f>
        <v>0</v>
      </c>
      <c r="D85" s="107">
        <v>0</v>
      </c>
      <c r="E85" s="5">
        <f t="shared" si="18"/>
        <v>0</v>
      </c>
    </row>
    <row r="86" spans="2:5" x14ac:dyDescent="0.35">
      <c r="B86" s="108" t="s">
        <v>211</v>
      </c>
      <c r="C86" s="4">
        <f>VLOOKUP(B86,Table1[[name]:[impact]],3,FALSE)</f>
        <v>0</v>
      </c>
      <c r="D86" s="107">
        <v>0</v>
      </c>
      <c r="E86" s="5">
        <f t="shared" si="18"/>
        <v>0</v>
      </c>
    </row>
    <row r="87" spans="2:5" x14ac:dyDescent="0.35">
      <c r="B87" s="108" t="s">
        <v>211</v>
      </c>
      <c r="C87" s="4">
        <f>VLOOKUP(B87,Table1[[name]:[impact]],3,FALSE)</f>
        <v>0</v>
      </c>
      <c r="D87" s="107">
        <v>0</v>
      </c>
      <c r="E87" s="5">
        <f t="shared" si="18"/>
        <v>0</v>
      </c>
    </row>
    <row r="88" spans="2:5" x14ac:dyDescent="0.35">
      <c r="B88" s="108" t="s">
        <v>211</v>
      </c>
      <c r="C88" s="4">
        <f>VLOOKUP(B88,Table1[[name]:[impact]],3,FALSE)</f>
        <v>0</v>
      </c>
      <c r="D88" s="107">
        <v>0</v>
      </c>
      <c r="E88" s="5">
        <f t="shared" si="18"/>
        <v>0</v>
      </c>
    </row>
    <row r="89" spans="2:5" x14ac:dyDescent="0.35">
      <c r="B89" s="108" t="s">
        <v>211</v>
      </c>
      <c r="C89" s="4">
        <f>VLOOKUP(B89,Table1[[name]:[impact]],3,FALSE)</f>
        <v>0</v>
      </c>
      <c r="D89" s="107">
        <v>0</v>
      </c>
      <c r="E89" s="5">
        <f t="shared" si="18"/>
        <v>0</v>
      </c>
    </row>
    <row r="90" spans="2:5" x14ac:dyDescent="0.35">
      <c r="B90" s="108" t="s">
        <v>211</v>
      </c>
      <c r="C90" s="4">
        <f>VLOOKUP(B90,Table1[[name]:[impact]],3,FALSE)</f>
        <v>0</v>
      </c>
      <c r="D90" s="107">
        <v>0</v>
      </c>
      <c r="E90" s="5">
        <f t="shared" si="18"/>
        <v>0</v>
      </c>
    </row>
    <row r="91" spans="2:5" x14ac:dyDescent="0.35">
      <c r="B91" s="108" t="s">
        <v>211</v>
      </c>
      <c r="C91" s="4">
        <f>VLOOKUP(B91,Table1[[name]:[impact]],3,FALSE)</f>
        <v>0</v>
      </c>
      <c r="D91" s="107">
        <v>0</v>
      </c>
      <c r="E91" s="5">
        <f t="shared" si="18"/>
        <v>0</v>
      </c>
    </row>
    <row r="92" spans="2:5" x14ac:dyDescent="0.35">
      <c r="B92" s="108" t="s">
        <v>211</v>
      </c>
      <c r="C92" s="4">
        <f>VLOOKUP(B92,Table1[[name]:[impact]],3,FALSE)</f>
        <v>0</v>
      </c>
      <c r="D92" s="107">
        <v>0</v>
      </c>
      <c r="E92" s="5">
        <f t="shared" si="18"/>
        <v>0</v>
      </c>
    </row>
    <row r="93" spans="2:5" x14ac:dyDescent="0.35">
      <c r="B93" s="108" t="s">
        <v>211</v>
      </c>
      <c r="C93" s="4">
        <f>VLOOKUP(B93,Table1[[name]:[impact]],3,FALSE)</f>
        <v>0</v>
      </c>
      <c r="D93" s="107">
        <v>0</v>
      </c>
      <c r="E93" s="5">
        <f t="shared" si="18"/>
        <v>0</v>
      </c>
    </row>
    <row r="94" spans="2:5" x14ac:dyDescent="0.35">
      <c r="B94" s="108" t="s">
        <v>211</v>
      </c>
      <c r="C94" s="4">
        <f>VLOOKUP(B94,Table1[[name]:[impact]],3,FALSE)</f>
        <v>0</v>
      </c>
      <c r="D94" s="107">
        <v>0</v>
      </c>
      <c r="E94" s="5">
        <f t="shared" si="18"/>
        <v>0</v>
      </c>
    </row>
    <row r="95" spans="2:5" x14ac:dyDescent="0.35">
      <c r="B95" s="108" t="s">
        <v>211</v>
      </c>
      <c r="C95" s="4">
        <f>VLOOKUP(B95,Table1[[name]:[impact]],3,FALSE)</f>
        <v>0</v>
      </c>
      <c r="D95" s="107">
        <v>0</v>
      </c>
      <c r="E95" s="5">
        <f t="shared" si="18"/>
        <v>0</v>
      </c>
    </row>
    <row r="96" spans="2:5" x14ac:dyDescent="0.35">
      <c r="B96" s="3"/>
      <c r="C96" s="4"/>
      <c r="D96" s="4"/>
      <c r="E96" s="5"/>
    </row>
    <row r="97" spans="2:5" x14ac:dyDescent="0.35">
      <c r="B97" s="3" t="s">
        <v>256</v>
      </c>
      <c r="C97" s="4"/>
      <c r="D97" s="95">
        <f>SUM(D76:D95)</f>
        <v>0</v>
      </c>
      <c r="E97" s="94">
        <f>SUM(E76:E95)</f>
        <v>0</v>
      </c>
    </row>
    <row r="98" spans="2:5" x14ac:dyDescent="0.35">
      <c r="B98" s="3" t="s">
        <v>257</v>
      </c>
      <c r="C98" s="100">
        <v>0</v>
      </c>
      <c r="D98" s="95">
        <f>D97-(C98*D97)</f>
        <v>0</v>
      </c>
      <c r="E98" s="94"/>
    </row>
    <row r="99" spans="2:5" x14ac:dyDescent="0.35">
      <c r="B99" s="3" t="s">
        <v>258</v>
      </c>
      <c r="C99" s="4"/>
      <c r="D99" s="4"/>
      <c r="E99" s="94">
        <f>IFERROR(E97/D98,0)</f>
        <v>0</v>
      </c>
    </row>
    <row r="100" spans="2:5" x14ac:dyDescent="0.35">
      <c r="B100" s="101" t="s">
        <v>283</v>
      </c>
      <c r="C100" s="102"/>
      <c r="D100" s="103">
        <v>0</v>
      </c>
      <c r="E100" s="104">
        <f>E99*D100</f>
        <v>0</v>
      </c>
    </row>
    <row r="101" spans="2:5" x14ac:dyDescent="0.35">
      <c r="B101" s="87" t="s">
        <v>259</v>
      </c>
      <c r="C101" s="105">
        <f>IFERROR(D98/D100,0)</f>
        <v>0</v>
      </c>
      <c r="D101" s="52"/>
      <c r="E101" s="97"/>
    </row>
    <row r="102" spans="2:5" x14ac:dyDescent="0.35">
      <c r="E102" s="10"/>
    </row>
    <row r="103" spans="2:5" x14ac:dyDescent="0.35">
      <c r="B103" s="2" t="s">
        <v>269</v>
      </c>
      <c r="C103" s="98" t="s">
        <v>211</v>
      </c>
      <c r="D103" s="92"/>
      <c r="E103" s="99"/>
    </row>
    <row r="104" spans="2:5" x14ac:dyDescent="0.35">
      <c r="B104" s="3" t="s">
        <v>208</v>
      </c>
      <c r="C104" s="4" t="s">
        <v>207</v>
      </c>
      <c r="D104" s="4" t="s">
        <v>209</v>
      </c>
      <c r="E104" s="5" t="s">
        <v>210</v>
      </c>
    </row>
    <row r="105" spans="2:5" x14ac:dyDescent="0.35">
      <c r="B105" s="108" t="s">
        <v>211</v>
      </c>
      <c r="C105" s="4">
        <f>VLOOKUP(B105,Table1[[name]:[impact]],3,FALSE)</f>
        <v>0</v>
      </c>
      <c r="D105" s="107">
        <v>0</v>
      </c>
      <c r="E105" s="5">
        <f t="shared" ref="E105:E124" si="19">C105*D105</f>
        <v>0</v>
      </c>
    </row>
    <row r="106" spans="2:5" x14ac:dyDescent="0.35">
      <c r="B106" s="108" t="s">
        <v>211</v>
      </c>
      <c r="C106" s="4">
        <f>VLOOKUP(B106,Table1[[name]:[impact]],3,FALSE)</f>
        <v>0</v>
      </c>
      <c r="D106" s="107">
        <v>0</v>
      </c>
      <c r="E106" s="5">
        <f t="shared" si="19"/>
        <v>0</v>
      </c>
    </row>
    <row r="107" spans="2:5" x14ac:dyDescent="0.35">
      <c r="B107" s="108" t="s">
        <v>211</v>
      </c>
      <c r="C107" s="4">
        <f>VLOOKUP(B107,Table1[[name]:[impact]],3,FALSE)</f>
        <v>0</v>
      </c>
      <c r="D107" s="107">
        <v>0</v>
      </c>
      <c r="E107" s="5">
        <f t="shared" si="19"/>
        <v>0</v>
      </c>
    </row>
    <row r="108" spans="2:5" x14ac:dyDescent="0.35">
      <c r="B108" s="108" t="s">
        <v>211</v>
      </c>
      <c r="C108" s="4">
        <f>VLOOKUP(B108,Table1[[name]:[impact]],3,FALSE)</f>
        <v>0</v>
      </c>
      <c r="D108" s="107">
        <v>0</v>
      </c>
      <c r="E108" s="5">
        <f t="shared" si="19"/>
        <v>0</v>
      </c>
    </row>
    <row r="109" spans="2:5" x14ac:dyDescent="0.35">
      <c r="B109" s="108" t="s">
        <v>211</v>
      </c>
      <c r="C109" s="4">
        <f>VLOOKUP(B109,Table1[[name]:[impact]],3,FALSE)</f>
        <v>0</v>
      </c>
      <c r="D109" s="107">
        <v>0</v>
      </c>
      <c r="E109" s="5">
        <f t="shared" si="19"/>
        <v>0</v>
      </c>
    </row>
    <row r="110" spans="2:5" x14ac:dyDescent="0.35">
      <c r="B110" s="108" t="s">
        <v>211</v>
      </c>
      <c r="C110" s="4">
        <f>VLOOKUP(B110,Table1[[name]:[impact]],3,FALSE)</f>
        <v>0</v>
      </c>
      <c r="D110" s="107">
        <v>0</v>
      </c>
      <c r="E110" s="5">
        <f t="shared" si="19"/>
        <v>0</v>
      </c>
    </row>
    <row r="111" spans="2:5" x14ac:dyDescent="0.35">
      <c r="B111" s="108" t="s">
        <v>211</v>
      </c>
      <c r="C111" s="4">
        <f>VLOOKUP(B111,Table1[[name]:[impact]],3,FALSE)</f>
        <v>0</v>
      </c>
      <c r="D111" s="107">
        <v>0</v>
      </c>
      <c r="E111" s="5">
        <f t="shared" si="19"/>
        <v>0</v>
      </c>
    </row>
    <row r="112" spans="2:5" x14ac:dyDescent="0.35">
      <c r="B112" s="108" t="s">
        <v>211</v>
      </c>
      <c r="C112" s="4">
        <f>VLOOKUP(B112,Table1[[name]:[impact]],3,FALSE)</f>
        <v>0</v>
      </c>
      <c r="D112" s="107">
        <v>0</v>
      </c>
      <c r="E112" s="5">
        <f t="shared" si="19"/>
        <v>0</v>
      </c>
    </row>
    <row r="113" spans="2:5" x14ac:dyDescent="0.35">
      <c r="B113" s="108" t="s">
        <v>211</v>
      </c>
      <c r="C113" s="4">
        <f>VLOOKUP(B113,Table1[[name]:[impact]],3,FALSE)</f>
        <v>0</v>
      </c>
      <c r="D113" s="107">
        <v>0</v>
      </c>
      <c r="E113" s="5">
        <f t="shared" si="19"/>
        <v>0</v>
      </c>
    </row>
    <row r="114" spans="2:5" x14ac:dyDescent="0.35">
      <c r="B114" s="108" t="s">
        <v>211</v>
      </c>
      <c r="C114" s="4">
        <f>VLOOKUP(B114,Table1[[name]:[impact]],3,FALSE)</f>
        <v>0</v>
      </c>
      <c r="D114" s="107">
        <v>0</v>
      </c>
      <c r="E114" s="5">
        <f t="shared" si="19"/>
        <v>0</v>
      </c>
    </row>
    <row r="115" spans="2:5" x14ac:dyDescent="0.35">
      <c r="B115" s="108" t="s">
        <v>211</v>
      </c>
      <c r="C115" s="4">
        <f>VLOOKUP(B115,Table1[[name]:[impact]],3,FALSE)</f>
        <v>0</v>
      </c>
      <c r="D115" s="107">
        <v>0</v>
      </c>
      <c r="E115" s="5">
        <f t="shared" si="19"/>
        <v>0</v>
      </c>
    </row>
    <row r="116" spans="2:5" x14ac:dyDescent="0.35">
      <c r="B116" s="108" t="s">
        <v>211</v>
      </c>
      <c r="C116" s="4">
        <f>VLOOKUP(B116,Table1[[name]:[impact]],3,FALSE)</f>
        <v>0</v>
      </c>
      <c r="D116" s="107">
        <v>0</v>
      </c>
      <c r="E116" s="5">
        <f t="shared" si="19"/>
        <v>0</v>
      </c>
    </row>
    <row r="117" spans="2:5" x14ac:dyDescent="0.35">
      <c r="B117" s="108" t="s">
        <v>211</v>
      </c>
      <c r="C117" s="4">
        <f>VLOOKUP(B117,Table1[[name]:[impact]],3,FALSE)</f>
        <v>0</v>
      </c>
      <c r="D117" s="107">
        <v>0</v>
      </c>
      <c r="E117" s="5">
        <f t="shared" si="19"/>
        <v>0</v>
      </c>
    </row>
    <row r="118" spans="2:5" x14ac:dyDescent="0.35">
      <c r="B118" s="108" t="s">
        <v>211</v>
      </c>
      <c r="C118" s="4">
        <f>VLOOKUP(B118,Table1[[name]:[impact]],3,FALSE)</f>
        <v>0</v>
      </c>
      <c r="D118" s="107">
        <v>0</v>
      </c>
      <c r="E118" s="5">
        <f t="shared" si="19"/>
        <v>0</v>
      </c>
    </row>
    <row r="119" spans="2:5" x14ac:dyDescent="0.35">
      <c r="B119" s="108" t="s">
        <v>211</v>
      </c>
      <c r="C119" s="4">
        <f>VLOOKUP(B119,Table1[[name]:[impact]],3,FALSE)</f>
        <v>0</v>
      </c>
      <c r="D119" s="107">
        <v>0</v>
      </c>
      <c r="E119" s="5">
        <f t="shared" si="19"/>
        <v>0</v>
      </c>
    </row>
    <row r="120" spans="2:5" x14ac:dyDescent="0.35">
      <c r="B120" s="108" t="s">
        <v>211</v>
      </c>
      <c r="C120" s="4">
        <f>VLOOKUP(B120,Table1[[name]:[impact]],3,FALSE)</f>
        <v>0</v>
      </c>
      <c r="D120" s="107">
        <v>0</v>
      </c>
      <c r="E120" s="5">
        <f t="shared" si="19"/>
        <v>0</v>
      </c>
    </row>
    <row r="121" spans="2:5" x14ac:dyDescent="0.35">
      <c r="B121" s="108" t="s">
        <v>211</v>
      </c>
      <c r="C121" s="4">
        <f>VLOOKUP(B121,Table1[[name]:[impact]],3,FALSE)</f>
        <v>0</v>
      </c>
      <c r="D121" s="107">
        <v>0</v>
      </c>
      <c r="E121" s="5">
        <f t="shared" si="19"/>
        <v>0</v>
      </c>
    </row>
    <row r="122" spans="2:5" x14ac:dyDescent="0.35">
      <c r="B122" s="108" t="s">
        <v>211</v>
      </c>
      <c r="C122" s="4">
        <f>VLOOKUP(B122,Table1[[name]:[impact]],3,FALSE)</f>
        <v>0</v>
      </c>
      <c r="D122" s="107">
        <v>0</v>
      </c>
      <c r="E122" s="5">
        <f t="shared" si="19"/>
        <v>0</v>
      </c>
    </row>
    <row r="123" spans="2:5" x14ac:dyDescent="0.35">
      <c r="B123" s="108" t="s">
        <v>211</v>
      </c>
      <c r="C123" s="4">
        <f>VLOOKUP(B123,Table1[[name]:[impact]],3,FALSE)</f>
        <v>0</v>
      </c>
      <c r="D123" s="107">
        <v>0</v>
      </c>
      <c r="E123" s="5">
        <f t="shared" si="19"/>
        <v>0</v>
      </c>
    </row>
    <row r="124" spans="2:5" x14ac:dyDescent="0.35">
      <c r="B124" s="108" t="s">
        <v>211</v>
      </c>
      <c r="C124" s="4">
        <f>VLOOKUP(B124,Table1[[name]:[impact]],3,FALSE)</f>
        <v>0</v>
      </c>
      <c r="D124" s="107">
        <v>0</v>
      </c>
      <c r="E124" s="5">
        <f t="shared" si="19"/>
        <v>0</v>
      </c>
    </row>
    <row r="125" spans="2:5" x14ac:dyDescent="0.35">
      <c r="B125" s="3"/>
      <c r="C125" s="4"/>
      <c r="D125" s="4"/>
      <c r="E125" s="5"/>
    </row>
    <row r="126" spans="2:5" x14ac:dyDescent="0.35">
      <c r="B126" s="3" t="s">
        <v>256</v>
      </c>
      <c r="C126" s="4"/>
      <c r="D126" s="95">
        <f>SUM(D105:D124)</f>
        <v>0</v>
      </c>
      <c r="E126" s="94">
        <f>SUM(E105:E124)</f>
        <v>0</v>
      </c>
    </row>
    <row r="127" spans="2:5" x14ac:dyDescent="0.35">
      <c r="B127" s="3" t="s">
        <v>257</v>
      </c>
      <c r="C127" s="100">
        <v>0</v>
      </c>
      <c r="D127" s="95">
        <f>D126-(C127*D126)</f>
        <v>0</v>
      </c>
      <c r="E127" s="94"/>
    </row>
    <row r="128" spans="2:5" x14ac:dyDescent="0.35">
      <c r="B128" s="3" t="s">
        <v>258</v>
      </c>
      <c r="C128" s="4"/>
      <c r="D128" s="4"/>
      <c r="E128" s="94">
        <f>IFERROR(E126/D127,0)</f>
        <v>0</v>
      </c>
    </row>
    <row r="129" spans="2:5" x14ac:dyDescent="0.35">
      <c r="B129" s="101" t="s">
        <v>283</v>
      </c>
      <c r="C129" s="102"/>
      <c r="D129" s="103">
        <v>0</v>
      </c>
      <c r="E129" s="104">
        <f>E128*D129</f>
        <v>0</v>
      </c>
    </row>
    <row r="130" spans="2:5" x14ac:dyDescent="0.35">
      <c r="B130" s="87" t="s">
        <v>259</v>
      </c>
      <c r="C130" s="105">
        <f>IFERROR(D127/D129,0)</f>
        <v>0</v>
      </c>
      <c r="D130" s="52"/>
      <c r="E130" s="97"/>
    </row>
    <row r="132" spans="2:5" x14ac:dyDescent="0.35">
      <c r="B132" s="2" t="s">
        <v>269</v>
      </c>
      <c r="C132" s="98" t="s">
        <v>211</v>
      </c>
      <c r="D132" s="92"/>
      <c r="E132" s="99"/>
    </row>
    <row r="133" spans="2:5" x14ac:dyDescent="0.35">
      <c r="B133" s="3" t="s">
        <v>208</v>
      </c>
      <c r="C133" s="4" t="s">
        <v>207</v>
      </c>
      <c r="D133" s="4" t="s">
        <v>209</v>
      </c>
      <c r="E133" s="5" t="s">
        <v>210</v>
      </c>
    </row>
    <row r="134" spans="2:5" x14ac:dyDescent="0.35">
      <c r="B134" s="108" t="s">
        <v>211</v>
      </c>
      <c r="C134" s="4">
        <f>VLOOKUP(B134,Table1[[name]:[impact]],3,FALSE)</f>
        <v>0</v>
      </c>
      <c r="D134" s="107">
        <v>0</v>
      </c>
      <c r="E134" s="5">
        <f t="shared" ref="E134:E153" si="20">C134*D134</f>
        <v>0</v>
      </c>
    </row>
    <row r="135" spans="2:5" x14ac:dyDescent="0.35">
      <c r="B135" s="108" t="s">
        <v>211</v>
      </c>
      <c r="C135" s="4">
        <f>VLOOKUP(B135,Table1[[name]:[impact]],3,FALSE)</f>
        <v>0</v>
      </c>
      <c r="D135" s="107">
        <v>0</v>
      </c>
      <c r="E135" s="5">
        <f t="shared" si="20"/>
        <v>0</v>
      </c>
    </row>
    <row r="136" spans="2:5" x14ac:dyDescent="0.35">
      <c r="B136" s="108" t="s">
        <v>211</v>
      </c>
      <c r="C136" s="4">
        <f>VLOOKUP(B136,Table1[[name]:[impact]],3,FALSE)</f>
        <v>0</v>
      </c>
      <c r="D136" s="107">
        <v>0</v>
      </c>
      <c r="E136" s="5">
        <f t="shared" si="20"/>
        <v>0</v>
      </c>
    </row>
    <row r="137" spans="2:5" x14ac:dyDescent="0.35">
      <c r="B137" s="108" t="s">
        <v>211</v>
      </c>
      <c r="C137" s="4">
        <f>VLOOKUP(B137,Table1[[name]:[impact]],3,FALSE)</f>
        <v>0</v>
      </c>
      <c r="D137" s="107">
        <v>0</v>
      </c>
      <c r="E137" s="5">
        <f t="shared" si="20"/>
        <v>0</v>
      </c>
    </row>
    <row r="138" spans="2:5" x14ac:dyDescent="0.35">
      <c r="B138" s="108" t="s">
        <v>211</v>
      </c>
      <c r="C138" s="4">
        <f>VLOOKUP(B138,Table1[[name]:[impact]],3,FALSE)</f>
        <v>0</v>
      </c>
      <c r="D138" s="107">
        <v>0</v>
      </c>
      <c r="E138" s="5">
        <f t="shared" si="20"/>
        <v>0</v>
      </c>
    </row>
    <row r="139" spans="2:5" x14ac:dyDescent="0.35">
      <c r="B139" s="108" t="s">
        <v>211</v>
      </c>
      <c r="C139" s="4">
        <f>VLOOKUP(B139,Table1[[name]:[impact]],3,FALSE)</f>
        <v>0</v>
      </c>
      <c r="D139" s="107">
        <v>0</v>
      </c>
      <c r="E139" s="5">
        <f t="shared" si="20"/>
        <v>0</v>
      </c>
    </row>
    <row r="140" spans="2:5" x14ac:dyDescent="0.35">
      <c r="B140" s="108" t="s">
        <v>211</v>
      </c>
      <c r="C140" s="4">
        <f>VLOOKUP(B140,Table1[[name]:[impact]],3,FALSE)</f>
        <v>0</v>
      </c>
      <c r="D140" s="107">
        <v>0</v>
      </c>
      <c r="E140" s="5">
        <f t="shared" si="20"/>
        <v>0</v>
      </c>
    </row>
    <row r="141" spans="2:5" x14ac:dyDescent="0.35">
      <c r="B141" s="108" t="s">
        <v>211</v>
      </c>
      <c r="C141" s="4">
        <f>VLOOKUP(B141,Table1[[name]:[impact]],3,FALSE)</f>
        <v>0</v>
      </c>
      <c r="D141" s="107">
        <v>0</v>
      </c>
      <c r="E141" s="5">
        <f t="shared" si="20"/>
        <v>0</v>
      </c>
    </row>
    <row r="142" spans="2:5" x14ac:dyDescent="0.35">
      <c r="B142" s="108" t="s">
        <v>211</v>
      </c>
      <c r="C142" s="4">
        <f>VLOOKUP(B142,Table1[[name]:[impact]],3,FALSE)</f>
        <v>0</v>
      </c>
      <c r="D142" s="107">
        <v>0</v>
      </c>
      <c r="E142" s="5">
        <f t="shared" si="20"/>
        <v>0</v>
      </c>
    </row>
    <row r="143" spans="2:5" x14ac:dyDescent="0.35">
      <c r="B143" s="108" t="s">
        <v>211</v>
      </c>
      <c r="C143" s="4">
        <f>VLOOKUP(B143,Table1[[name]:[impact]],3,FALSE)</f>
        <v>0</v>
      </c>
      <c r="D143" s="107">
        <v>0</v>
      </c>
      <c r="E143" s="5">
        <f t="shared" si="20"/>
        <v>0</v>
      </c>
    </row>
    <row r="144" spans="2:5" x14ac:dyDescent="0.35">
      <c r="B144" s="108" t="s">
        <v>211</v>
      </c>
      <c r="C144" s="4">
        <f>VLOOKUP(B144,Table1[[name]:[impact]],3,FALSE)</f>
        <v>0</v>
      </c>
      <c r="D144" s="107">
        <v>0</v>
      </c>
      <c r="E144" s="5">
        <f t="shared" si="20"/>
        <v>0</v>
      </c>
    </row>
    <row r="145" spans="2:23" x14ac:dyDescent="0.35">
      <c r="B145" s="108" t="s">
        <v>211</v>
      </c>
      <c r="C145" s="4">
        <f>VLOOKUP(B145,Table1[[name]:[impact]],3,FALSE)</f>
        <v>0</v>
      </c>
      <c r="D145" s="107">
        <v>0</v>
      </c>
      <c r="E145" s="5">
        <f t="shared" si="20"/>
        <v>0</v>
      </c>
    </row>
    <row r="146" spans="2:23" x14ac:dyDescent="0.35">
      <c r="B146" s="108" t="s">
        <v>211</v>
      </c>
      <c r="C146" s="4">
        <f>VLOOKUP(B146,Table1[[name]:[impact]],3,FALSE)</f>
        <v>0</v>
      </c>
      <c r="D146" s="107">
        <v>0</v>
      </c>
      <c r="E146" s="5">
        <f t="shared" si="20"/>
        <v>0</v>
      </c>
    </row>
    <row r="147" spans="2:23" s="55" customFormat="1" x14ac:dyDescent="0.35">
      <c r="B147" s="108" t="s">
        <v>211</v>
      </c>
      <c r="C147" s="4">
        <f>VLOOKUP(B147,Table1[[name]:[impact]],3,FALSE)</f>
        <v>0</v>
      </c>
      <c r="D147" s="107">
        <v>0</v>
      </c>
      <c r="E147" s="5">
        <f t="shared" si="20"/>
        <v>0</v>
      </c>
      <c r="F147" s="1"/>
      <c r="G147" s="1"/>
      <c r="H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5" customFormat="1" x14ac:dyDescent="0.35">
      <c r="B148" s="108" t="s">
        <v>211</v>
      </c>
      <c r="C148" s="4">
        <f>VLOOKUP(B148,Table1[[name]:[impact]],3,FALSE)</f>
        <v>0</v>
      </c>
      <c r="D148" s="107">
        <v>0</v>
      </c>
      <c r="E148" s="5">
        <f t="shared" si="20"/>
        <v>0</v>
      </c>
      <c r="F148" s="1"/>
      <c r="G148" s="1"/>
      <c r="H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5" customFormat="1" x14ac:dyDescent="0.35">
      <c r="B149" s="108" t="s">
        <v>211</v>
      </c>
      <c r="C149" s="4">
        <f>VLOOKUP(B149,Table1[[name]:[impact]],3,FALSE)</f>
        <v>0</v>
      </c>
      <c r="D149" s="107">
        <v>0</v>
      </c>
      <c r="E149" s="5">
        <f t="shared" si="20"/>
        <v>0</v>
      </c>
      <c r="F149" s="1"/>
      <c r="G149" s="1"/>
      <c r="H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5" customFormat="1" x14ac:dyDescent="0.35">
      <c r="B150" s="108" t="s">
        <v>211</v>
      </c>
      <c r="C150" s="4">
        <f>VLOOKUP(B150,Table1[[name]:[impact]],3,FALSE)</f>
        <v>0</v>
      </c>
      <c r="D150" s="107">
        <v>0</v>
      </c>
      <c r="E150" s="5">
        <f t="shared" si="20"/>
        <v>0</v>
      </c>
      <c r="F150" s="1"/>
      <c r="G150" s="1"/>
      <c r="H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5" customFormat="1" x14ac:dyDescent="0.35">
      <c r="B151" s="108" t="s">
        <v>211</v>
      </c>
      <c r="C151" s="4">
        <f>VLOOKUP(B151,Table1[[name]:[impact]],3,FALSE)</f>
        <v>0</v>
      </c>
      <c r="D151" s="107">
        <v>0</v>
      </c>
      <c r="E151" s="5">
        <f t="shared" si="20"/>
        <v>0</v>
      </c>
      <c r="F151" s="1"/>
      <c r="G151" s="1"/>
      <c r="H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5" customFormat="1" x14ac:dyDescent="0.35">
      <c r="B152" s="108" t="s">
        <v>211</v>
      </c>
      <c r="C152" s="4">
        <f>VLOOKUP(B152,Table1[[name]:[impact]],3,FALSE)</f>
        <v>0</v>
      </c>
      <c r="D152" s="107">
        <v>0</v>
      </c>
      <c r="E152" s="5">
        <f t="shared" si="20"/>
        <v>0</v>
      </c>
      <c r="F152" s="1"/>
      <c r="G152" s="1"/>
      <c r="H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5" customFormat="1" x14ac:dyDescent="0.35">
      <c r="B153" s="108" t="s">
        <v>211</v>
      </c>
      <c r="C153" s="4">
        <f>VLOOKUP(B153,Table1[[name]:[impact]],3,FALSE)</f>
        <v>0</v>
      </c>
      <c r="D153" s="107">
        <v>0</v>
      </c>
      <c r="E153" s="5">
        <f t="shared" si="20"/>
        <v>0</v>
      </c>
      <c r="F153" s="1"/>
      <c r="G153" s="1"/>
      <c r="H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35">
      <c r="B154" s="3"/>
      <c r="C154" s="4"/>
      <c r="D154" s="4"/>
      <c r="E154" s="5"/>
    </row>
    <row r="155" spans="2:23" s="55" customFormat="1" x14ac:dyDescent="0.35">
      <c r="B155" s="3" t="s">
        <v>256</v>
      </c>
      <c r="C155" s="4"/>
      <c r="D155" s="95">
        <f>SUM(D134:D153)</f>
        <v>0</v>
      </c>
      <c r="E155" s="94">
        <f>SUM(E134:E153)</f>
        <v>0</v>
      </c>
      <c r="F155" s="1"/>
      <c r="G155" s="1"/>
      <c r="H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5" customFormat="1" x14ac:dyDescent="0.35">
      <c r="B156" s="3" t="s">
        <v>257</v>
      </c>
      <c r="C156" s="100">
        <v>0</v>
      </c>
      <c r="D156" s="95">
        <f>D155-(C156*D155)</f>
        <v>0</v>
      </c>
      <c r="E156" s="94"/>
      <c r="F156" s="1"/>
      <c r="G156" s="1"/>
      <c r="H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5" customFormat="1" x14ac:dyDescent="0.35">
      <c r="B157" s="3" t="s">
        <v>258</v>
      </c>
      <c r="C157" s="4"/>
      <c r="D157" s="4"/>
      <c r="E157" s="94">
        <f>IFERROR(E155/D156,0)</f>
        <v>0</v>
      </c>
      <c r="F157" s="1"/>
      <c r="G157" s="1"/>
      <c r="H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5" customFormat="1" x14ac:dyDescent="0.35">
      <c r="B158" s="101" t="s">
        <v>283</v>
      </c>
      <c r="C158" s="102"/>
      <c r="D158" s="103">
        <v>0</v>
      </c>
      <c r="E158" s="104">
        <f>E157*D158</f>
        <v>0</v>
      </c>
      <c r="F158" s="1"/>
      <c r="G158" s="1"/>
      <c r="H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5" customFormat="1" x14ac:dyDescent="0.35">
      <c r="B159" s="87" t="s">
        <v>259</v>
      </c>
      <c r="C159" s="105">
        <f>IFERROR(D156/D158,0)</f>
        <v>0</v>
      </c>
      <c r="D159" s="52"/>
      <c r="E159" s="97"/>
      <c r="F159" s="1"/>
      <c r="G159" s="1"/>
      <c r="H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2:23" s="55" customFormat="1" x14ac:dyDescent="0.35">
      <c r="B161" s="2" t="s">
        <v>269</v>
      </c>
      <c r="C161" s="98" t="s">
        <v>211</v>
      </c>
      <c r="D161" s="92"/>
      <c r="E161" s="99"/>
      <c r="F161" s="1"/>
      <c r="G161" s="1"/>
      <c r="H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5" customFormat="1" x14ac:dyDescent="0.35">
      <c r="B162" s="3" t="s">
        <v>208</v>
      </c>
      <c r="C162" s="4" t="s">
        <v>207</v>
      </c>
      <c r="D162" s="4" t="s">
        <v>209</v>
      </c>
      <c r="E162" s="5" t="s">
        <v>210</v>
      </c>
      <c r="F162" s="1"/>
      <c r="G162" s="1"/>
      <c r="H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35">
      <c r="B163" s="108" t="s">
        <v>211</v>
      </c>
      <c r="C163" s="4">
        <f>VLOOKUP(B163,Table1[[name]:[impact]],3,FALSE)</f>
        <v>0</v>
      </c>
      <c r="D163" s="107">
        <v>0</v>
      </c>
      <c r="E163" s="5">
        <f t="shared" ref="E163:E182" si="21">C163*D163</f>
        <v>0</v>
      </c>
    </row>
    <row r="164" spans="2:23" x14ac:dyDescent="0.35">
      <c r="B164" s="108" t="s">
        <v>211</v>
      </c>
      <c r="C164" s="4">
        <f>VLOOKUP(B164,Table1[[name]:[impact]],3,FALSE)</f>
        <v>0</v>
      </c>
      <c r="D164" s="107">
        <v>0</v>
      </c>
      <c r="E164" s="5">
        <f t="shared" si="21"/>
        <v>0</v>
      </c>
    </row>
    <row r="165" spans="2:23" x14ac:dyDescent="0.35">
      <c r="B165" s="108" t="s">
        <v>211</v>
      </c>
      <c r="C165" s="4">
        <f>VLOOKUP(B165,Table1[[name]:[impact]],3,FALSE)</f>
        <v>0</v>
      </c>
      <c r="D165" s="107">
        <v>0</v>
      </c>
      <c r="E165" s="5">
        <f t="shared" si="21"/>
        <v>0</v>
      </c>
    </row>
    <row r="166" spans="2:23" x14ac:dyDescent="0.35">
      <c r="B166" s="108" t="s">
        <v>211</v>
      </c>
      <c r="C166" s="4">
        <f>VLOOKUP(B166,Table1[[name]:[impact]],3,FALSE)</f>
        <v>0</v>
      </c>
      <c r="D166" s="107">
        <v>0</v>
      </c>
      <c r="E166" s="5">
        <f t="shared" si="21"/>
        <v>0</v>
      </c>
    </row>
    <row r="167" spans="2:23" x14ac:dyDescent="0.35">
      <c r="B167" s="108" t="s">
        <v>211</v>
      </c>
      <c r="C167" s="4">
        <f>VLOOKUP(B167,Table1[[name]:[impact]],3,FALSE)</f>
        <v>0</v>
      </c>
      <c r="D167" s="107">
        <v>0</v>
      </c>
      <c r="E167" s="5">
        <f t="shared" si="21"/>
        <v>0</v>
      </c>
    </row>
    <row r="168" spans="2:23" x14ac:dyDescent="0.35">
      <c r="B168" s="108" t="s">
        <v>211</v>
      </c>
      <c r="C168" s="4">
        <f>VLOOKUP(B168,Table1[[name]:[impact]],3,FALSE)</f>
        <v>0</v>
      </c>
      <c r="D168" s="107">
        <v>0</v>
      </c>
      <c r="E168" s="5">
        <f t="shared" si="21"/>
        <v>0</v>
      </c>
    </row>
    <row r="169" spans="2:23" x14ac:dyDescent="0.35">
      <c r="B169" s="108" t="s">
        <v>211</v>
      </c>
      <c r="C169" s="4">
        <f>VLOOKUP(B169,Table1[[name]:[impact]],3,FALSE)</f>
        <v>0</v>
      </c>
      <c r="D169" s="107">
        <v>0</v>
      </c>
      <c r="E169" s="5">
        <f t="shared" si="21"/>
        <v>0</v>
      </c>
    </row>
    <row r="170" spans="2:23" x14ac:dyDescent="0.35">
      <c r="B170" s="108" t="s">
        <v>211</v>
      </c>
      <c r="C170" s="4">
        <f>VLOOKUP(B170,Table1[[name]:[impact]],3,FALSE)</f>
        <v>0</v>
      </c>
      <c r="D170" s="107">
        <v>0</v>
      </c>
      <c r="E170" s="5">
        <f t="shared" si="21"/>
        <v>0</v>
      </c>
    </row>
    <row r="171" spans="2:23" x14ac:dyDescent="0.35">
      <c r="B171" s="108" t="s">
        <v>211</v>
      </c>
      <c r="C171" s="4">
        <f>VLOOKUP(B171,Table1[[name]:[impact]],3,FALSE)</f>
        <v>0</v>
      </c>
      <c r="D171" s="107">
        <v>0</v>
      </c>
      <c r="E171" s="5">
        <f t="shared" si="21"/>
        <v>0</v>
      </c>
    </row>
    <row r="172" spans="2:23" x14ac:dyDescent="0.35">
      <c r="B172" s="108" t="s">
        <v>211</v>
      </c>
      <c r="C172" s="4">
        <f>VLOOKUP(B172,Table1[[name]:[impact]],3,FALSE)</f>
        <v>0</v>
      </c>
      <c r="D172" s="107">
        <v>0</v>
      </c>
      <c r="E172" s="5">
        <f t="shared" si="21"/>
        <v>0</v>
      </c>
    </row>
    <row r="173" spans="2:23" x14ac:dyDescent="0.35">
      <c r="B173" s="108" t="s">
        <v>211</v>
      </c>
      <c r="C173" s="4">
        <f>VLOOKUP(B173,Table1[[name]:[impact]],3,FALSE)</f>
        <v>0</v>
      </c>
      <c r="D173" s="107">
        <v>0</v>
      </c>
      <c r="E173" s="5">
        <f t="shared" si="21"/>
        <v>0</v>
      </c>
    </row>
    <row r="174" spans="2:23" x14ac:dyDescent="0.35">
      <c r="B174" s="108" t="s">
        <v>211</v>
      </c>
      <c r="C174" s="4">
        <f>VLOOKUP(B174,Table1[[name]:[impact]],3,FALSE)</f>
        <v>0</v>
      </c>
      <c r="D174" s="107">
        <v>0</v>
      </c>
      <c r="E174" s="5">
        <f t="shared" si="21"/>
        <v>0</v>
      </c>
    </row>
    <row r="175" spans="2:23" x14ac:dyDescent="0.35">
      <c r="B175" s="108" t="s">
        <v>211</v>
      </c>
      <c r="C175" s="4">
        <f>VLOOKUP(B175,Table1[[name]:[impact]],3,FALSE)</f>
        <v>0</v>
      </c>
      <c r="D175" s="107">
        <v>0</v>
      </c>
      <c r="E175" s="5">
        <f t="shared" si="21"/>
        <v>0</v>
      </c>
    </row>
    <row r="176" spans="2:23" x14ac:dyDescent="0.35">
      <c r="B176" s="108" t="s">
        <v>211</v>
      </c>
      <c r="C176" s="4">
        <f>VLOOKUP(B176,Table1[[name]:[impact]],3,FALSE)</f>
        <v>0</v>
      </c>
      <c r="D176" s="107">
        <v>0</v>
      </c>
      <c r="E176" s="5">
        <f t="shared" si="21"/>
        <v>0</v>
      </c>
    </row>
    <row r="177" spans="2:5" x14ac:dyDescent="0.35">
      <c r="B177" s="108" t="s">
        <v>211</v>
      </c>
      <c r="C177" s="4">
        <f>VLOOKUP(B177,Table1[[name]:[impact]],3,FALSE)</f>
        <v>0</v>
      </c>
      <c r="D177" s="107">
        <v>0</v>
      </c>
      <c r="E177" s="5">
        <f t="shared" si="21"/>
        <v>0</v>
      </c>
    </row>
    <row r="178" spans="2:5" x14ac:dyDescent="0.35">
      <c r="B178" s="108" t="s">
        <v>211</v>
      </c>
      <c r="C178" s="4">
        <f>VLOOKUP(B178,Table1[[name]:[impact]],3,FALSE)</f>
        <v>0</v>
      </c>
      <c r="D178" s="107">
        <v>0</v>
      </c>
      <c r="E178" s="5">
        <f t="shared" si="21"/>
        <v>0</v>
      </c>
    </row>
    <row r="179" spans="2:5" x14ac:dyDescent="0.35">
      <c r="B179" s="108" t="s">
        <v>211</v>
      </c>
      <c r="C179" s="4">
        <f>VLOOKUP(B179,Table1[[name]:[impact]],3,FALSE)</f>
        <v>0</v>
      </c>
      <c r="D179" s="107">
        <v>0</v>
      </c>
      <c r="E179" s="5">
        <f t="shared" si="21"/>
        <v>0</v>
      </c>
    </row>
    <row r="180" spans="2:5" x14ac:dyDescent="0.35">
      <c r="B180" s="108" t="s">
        <v>211</v>
      </c>
      <c r="C180" s="4">
        <f>VLOOKUP(B180,Table1[[name]:[impact]],3,FALSE)</f>
        <v>0</v>
      </c>
      <c r="D180" s="107">
        <v>0</v>
      </c>
      <c r="E180" s="5">
        <f t="shared" si="21"/>
        <v>0</v>
      </c>
    </row>
    <row r="181" spans="2:5" x14ac:dyDescent="0.35">
      <c r="B181" s="108" t="s">
        <v>211</v>
      </c>
      <c r="C181" s="4">
        <f>VLOOKUP(B181,Table1[[name]:[impact]],3,FALSE)</f>
        <v>0</v>
      </c>
      <c r="D181" s="107">
        <v>0</v>
      </c>
      <c r="E181" s="5">
        <f t="shared" si="21"/>
        <v>0</v>
      </c>
    </row>
    <row r="182" spans="2:5" x14ac:dyDescent="0.35">
      <c r="B182" s="108" t="s">
        <v>211</v>
      </c>
      <c r="C182" s="4">
        <f>VLOOKUP(B182,Table1[[name]:[impact]],3,FALSE)</f>
        <v>0</v>
      </c>
      <c r="D182" s="107">
        <v>0</v>
      </c>
      <c r="E182" s="5">
        <f t="shared" si="21"/>
        <v>0</v>
      </c>
    </row>
    <row r="183" spans="2:5" x14ac:dyDescent="0.35">
      <c r="B183" s="3"/>
      <c r="C183" s="4"/>
      <c r="D183" s="4"/>
      <c r="E183" s="5"/>
    </row>
    <row r="184" spans="2:5" x14ac:dyDescent="0.35">
      <c r="B184" s="3" t="s">
        <v>256</v>
      </c>
      <c r="C184" s="4"/>
      <c r="D184" s="95">
        <f>SUM(D163:D182)</f>
        <v>0</v>
      </c>
      <c r="E184" s="94">
        <f>SUM(E163:E182)</f>
        <v>0</v>
      </c>
    </row>
    <row r="185" spans="2:5" x14ac:dyDescent="0.35">
      <c r="B185" s="3" t="s">
        <v>257</v>
      </c>
      <c r="C185" s="100">
        <v>0</v>
      </c>
      <c r="D185" s="95">
        <f>D184-(C185*D184)</f>
        <v>0</v>
      </c>
      <c r="E185" s="94"/>
    </row>
    <row r="186" spans="2:5" x14ac:dyDescent="0.35">
      <c r="B186" s="3" t="s">
        <v>258</v>
      </c>
      <c r="C186" s="4"/>
      <c r="D186" s="4"/>
      <c r="E186" s="94">
        <f>IFERROR(E184/D185,0)</f>
        <v>0</v>
      </c>
    </row>
    <row r="187" spans="2:5" x14ac:dyDescent="0.35">
      <c r="B187" s="101" t="s">
        <v>283</v>
      </c>
      <c r="C187" s="102"/>
      <c r="D187" s="103">
        <v>0</v>
      </c>
      <c r="E187" s="104">
        <f>E186*D187</f>
        <v>0</v>
      </c>
    </row>
    <row r="188" spans="2:5" x14ac:dyDescent="0.35">
      <c r="B188" s="87" t="s">
        <v>259</v>
      </c>
      <c r="C188" s="105">
        <f>IFERROR(D185/D187,0)</f>
        <v>0</v>
      </c>
      <c r="D188" s="52"/>
      <c r="E188" s="97"/>
    </row>
    <row r="190" spans="2:5" x14ac:dyDescent="0.35">
      <c r="B190" s="2" t="s">
        <v>269</v>
      </c>
      <c r="C190" s="98" t="s">
        <v>211</v>
      </c>
      <c r="D190" s="92"/>
      <c r="E190" s="99"/>
    </row>
    <row r="191" spans="2:5" x14ac:dyDescent="0.35">
      <c r="B191" s="3" t="s">
        <v>208</v>
      </c>
      <c r="C191" s="4" t="s">
        <v>207</v>
      </c>
      <c r="D191" s="4" t="s">
        <v>209</v>
      </c>
      <c r="E191" s="5" t="s">
        <v>210</v>
      </c>
    </row>
    <row r="192" spans="2:5" x14ac:dyDescent="0.35">
      <c r="B192" s="108" t="s">
        <v>211</v>
      </c>
      <c r="C192" s="4">
        <f>VLOOKUP(B192,Table1[[name]:[impact]],3,FALSE)</f>
        <v>0</v>
      </c>
      <c r="D192" s="107">
        <v>0</v>
      </c>
      <c r="E192" s="5">
        <f t="shared" ref="E192:E211" si="22">C192*D192</f>
        <v>0</v>
      </c>
    </row>
    <row r="193" spans="2:5" x14ac:dyDescent="0.35">
      <c r="B193" s="108" t="s">
        <v>211</v>
      </c>
      <c r="C193" s="4">
        <f>VLOOKUP(B193,Table1[[name]:[impact]],3,FALSE)</f>
        <v>0</v>
      </c>
      <c r="D193" s="107">
        <v>0</v>
      </c>
      <c r="E193" s="5">
        <f t="shared" si="22"/>
        <v>0</v>
      </c>
    </row>
    <row r="194" spans="2:5" x14ac:dyDescent="0.35">
      <c r="B194" s="108" t="s">
        <v>211</v>
      </c>
      <c r="C194" s="4">
        <f>VLOOKUP(B194,Table1[[name]:[impact]],3,FALSE)</f>
        <v>0</v>
      </c>
      <c r="D194" s="107">
        <v>0</v>
      </c>
      <c r="E194" s="5">
        <f t="shared" si="22"/>
        <v>0</v>
      </c>
    </row>
    <row r="195" spans="2:5" x14ac:dyDescent="0.35">
      <c r="B195" s="108" t="s">
        <v>211</v>
      </c>
      <c r="C195" s="4">
        <f>VLOOKUP(B195,Table1[[name]:[impact]],3,FALSE)</f>
        <v>0</v>
      </c>
      <c r="D195" s="107">
        <v>0</v>
      </c>
      <c r="E195" s="5">
        <f t="shared" si="22"/>
        <v>0</v>
      </c>
    </row>
    <row r="196" spans="2:5" x14ac:dyDescent="0.35">
      <c r="B196" s="108" t="s">
        <v>211</v>
      </c>
      <c r="C196" s="4">
        <f>VLOOKUP(B196,Table1[[name]:[impact]],3,FALSE)</f>
        <v>0</v>
      </c>
      <c r="D196" s="107">
        <v>0</v>
      </c>
      <c r="E196" s="5">
        <f t="shared" si="22"/>
        <v>0</v>
      </c>
    </row>
    <row r="197" spans="2:5" x14ac:dyDescent="0.35">
      <c r="B197" s="108" t="s">
        <v>211</v>
      </c>
      <c r="C197" s="4">
        <f>VLOOKUP(B197,Table1[[name]:[impact]],3,FALSE)</f>
        <v>0</v>
      </c>
      <c r="D197" s="107">
        <v>0</v>
      </c>
      <c r="E197" s="5">
        <f t="shared" si="22"/>
        <v>0</v>
      </c>
    </row>
    <row r="198" spans="2:5" x14ac:dyDescent="0.35">
      <c r="B198" s="108" t="s">
        <v>211</v>
      </c>
      <c r="C198" s="4">
        <f>VLOOKUP(B198,Table1[[name]:[impact]],3,FALSE)</f>
        <v>0</v>
      </c>
      <c r="D198" s="107">
        <v>0</v>
      </c>
      <c r="E198" s="5">
        <f t="shared" si="22"/>
        <v>0</v>
      </c>
    </row>
    <row r="199" spans="2:5" x14ac:dyDescent="0.35">
      <c r="B199" s="108" t="s">
        <v>211</v>
      </c>
      <c r="C199" s="4">
        <f>VLOOKUP(B199,Table1[[name]:[impact]],3,FALSE)</f>
        <v>0</v>
      </c>
      <c r="D199" s="107">
        <v>0</v>
      </c>
      <c r="E199" s="5">
        <f t="shared" si="22"/>
        <v>0</v>
      </c>
    </row>
    <row r="200" spans="2:5" x14ac:dyDescent="0.35">
      <c r="B200" s="108" t="s">
        <v>211</v>
      </c>
      <c r="C200" s="4">
        <f>VLOOKUP(B200,Table1[[name]:[impact]],3,FALSE)</f>
        <v>0</v>
      </c>
      <c r="D200" s="107">
        <v>0</v>
      </c>
      <c r="E200" s="5">
        <f t="shared" si="22"/>
        <v>0</v>
      </c>
    </row>
    <row r="201" spans="2:5" x14ac:dyDescent="0.35">
      <c r="B201" s="108" t="s">
        <v>211</v>
      </c>
      <c r="C201" s="4">
        <f>VLOOKUP(B201,Table1[[name]:[impact]],3,FALSE)</f>
        <v>0</v>
      </c>
      <c r="D201" s="107">
        <v>0</v>
      </c>
      <c r="E201" s="5">
        <f t="shared" si="22"/>
        <v>0</v>
      </c>
    </row>
    <row r="202" spans="2:5" x14ac:dyDescent="0.35">
      <c r="B202" s="108" t="s">
        <v>211</v>
      </c>
      <c r="C202" s="4">
        <f>VLOOKUP(B202,Table1[[name]:[impact]],3,FALSE)</f>
        <v>0</v>
      </c>
      <c r="D202" s="107">
        <v>0</v>
      </c>
      <c r="E202" s="5">
        <f t="shared" si="22"/>
        <v>0</v>
      </c>
    </row>
    <row r="203" spans="2:5" x14ac:dyDescent="0.35">
      <c r="B203" s="108" t="s">
        <v>211</v>
      </c>
      <c r="C203" s="4">
        <f>VLOOKUP(B203,Table1[[name]:[impact]],3,FALSE)</f>
        <v>0</v>
      </c>
      <c r="D203" s="107">
        <v>0</v>
      </c>
      <c r="E203" s="5">
        <f t="shared" si="22"/>
        <v>0</v>
      </c>
    </row>
    <row r="204" spans="2:5" x14ac:dyDescent="0.35">
      <c r="B204" s="108" t="s">
        <v>211</v>
      </c>
      <c r="C204" s="4">
        <f>VLOOKUP(B204,Table1[[name]:[impact]],3,FALSE)</f>
        <v>0</v>
      </c>
      <c r="D204" s="107">
        <v>0</v>
      </c>
      <c r="E204" s="5">
        <f t="shared" si="22"/>
        <v>0</v>
      </c>
    </row>
    <row r="205" spans="2:5" x14ac:dyDescent="0.35">
      <c r="B205" s="108" t="s">
        <v>211</v>
      </c>
      <c r="C205" s="4">
        <f>VLOOKUP(B205,Table1[[name]:[impact]],3,FALSE)</f>
        <v>0</v>
      </c>
      <c r="D205" s="107">
        <v>0</v>
      </c>
      <c r="E205" s="5">
        <f t="shared" si="22"/>
        <v>0</v>
      </c>
    </row>
    <row r="206" spans="2:5" x14ac:dyDescent="0.35">
      <c r="B206" s="108" t="s">
        <v>211</v>
      </c>
      <c r="C206" s="4">
        <f>VLOOKUP(B206,Table1[[name]:[impact]],3,FALSE)</f>
        <v>0</v>
      </c>
      <c r="D206" s="107">
        <v>0</v>
      </c>
      <c r="E206" s="5">
        <f t="shared" si="22"/>
        <v>0</v>
      </c>
    </row>
    <row r="207" spans="2:5" x14ac:dyDescent="0.35">
      <c r="B207" s="108" t="s">
        <v>211</v>
      </c>
      <c r="C207" s="4">
        <f>VLOOKUP(B207,Table1[[name]:[impact]],3,FALSE)</f>
        <v>0</v>
      </c>
      <c r="D207" s="107">
        <v>0</v>
      </c>
      <c r="E207" s="5">
        <f t="shared" si="22"/>
        <v>0</v>
      </c>
    </row>
    <row r="208" spans="2:5" x14ac:dyDescent="0.35">
      <c r="B208" s="108" t="s">
        <v>211</v>
      </c>
      <c r="C208" s="4">
        <f>VLOOKUP(B208,Table1[[name]:[impact]],3,FALSE)</f>
        <v>0</v>
      </c>
      <c r="D208" s="107">
        <v>0</v>
      </c>
      <c r="E208" s="5">
        <f t="shared" si="22"/>
        <v>0</v>
      </c>
    </row>
    <row r="209" spans="2:5" x14ac:dyDescent="0.35">
      <c r="B209" s="108" t="s">
        <v>211</v>
      </c>
      <c r="C209" s="4">
        <f>VLOOKUP(B209,Table1[[name]:[impact]],3,FALSE)</f>
        <v>0</v>
      </c>
      <c r="D209" s="107">
        <v>0</v>
      </c>
      <c r="E209" s="5">
        <f t="shared" si="22"/>
        <v>0</v>
      </c>
    </row>
    <row r="210" spans="2:5" x14ac:dyDescent="0.35">
      <c r="B210" s="108" t="s">
        <v>211</v>
      </c>
      <c r="C210" s="4">
        <f>VLOOKUP(B210,Table1[[name]:[impact]],3,FALSE)</f>
        <v>0</v>
      </c>
      <c r="D210" s="107">
        <v>0</v>
      </c>
      <c r="E210" s="5">
        <f t="shared" si="22"/>
        <v>0</v>
      </c>
    </row>
    <row r="211" spans="2:5" x14ac:dyDescent="0.35">
      <c r="B211" s="108" t="s">
        <v>211</v>
      </c>
      <c r="C211" s="4">
        <f>VLOOKUP(B211,Table1[[name]:[impact]],3,FALSE)</f>
        <v>0</v>
      </c>
      <c r="D211" s="107">
        <v>0</v>
      </c>
      <c r="E211" s="5">
        <f t="shared" si="22"/>
        <v>0</v>
      </c>
    </row>
    <row r="212" spans="2:5" x14ac:dyDescent="0.35">
      <c r="B212" s="3"/>
      <c r="C212" s="4"/>
      <c r="D212" s="4"/>
      <c r="E212" s="5"/>
    </row>
    <row r="213" spans="2:5" x14ac:dyDescent="0.35">
      <c r="B213" s="3" t="s">
        <v>256</v>
      </c>
      <c r="C213" s="4"/>
      <c r="D213" s="95">
        <f>SUM(D192:D211)</f>
        <v>0</v>
      </c>
      <c r="E213" s="94">
        <f>SUM(E192:E211)</f>
        <v>0</v>
      </c>
    </row>
    <row r="214" spans="2:5" x14ac:dyDescent="0.35">
      <c r="B214" s="3" t="s">
        <v>257</v>
      </c>
      <c r="C214" s="100">
        <v>0</v>
      </c>
      <c r="D214" s="95">
        <f>D213-(C214*D213)</f>
        <v>0</v>
      </c>
      <c r="E214" s="94"/>
    </row>
    <row r="215" spans="2:5" x14ac:dyDescent="0.35">
      <c r="B215" s="3" t="s">
        <v>258</v>
      </c>
      <c r="C215" s="4"/>
      <c r="D215" s="4"/>
      <c r="E215" s="94">
        <f>IFERROR(E213/D214,0)</f>
        <v>0</v>
      </c>
    </row>
    <row r="216" spans="2:5" x14ac:dyDescent="0.35">
      <c r="B216" s="101" t="s">
        <v>283</v>
      </c>
      <c r="C216" s="102"/>
      <c r="D216" s="103">
        <v>0</v>
      </c>
      <c r="E216" s="104">
        <f>E215*D216</f>
        <v>0</v>
      </c>
    </row>
    <row r="217" spans="2:5" x14ac:dyDescent="0.35">
      <c r="B217" s="87" t="s">
        <v>259</v>
      </c>
      <c r="C217" s="105">
        <f>IFERROR(D214/D216,0)</f>
        <v>0</v>
      </c>
      <c r="D217" s="52"/>
      <c r="E217" s="97"/>
    </row>
    <row r="219" spans="2:5" x14ac:dyDescent="0.35">
      <c r="B219" s="2" t="s">
        <v>269</v>
      </c>
      <c r="C219" s="98" t="s">
        <v>211</v>
      </c>
      <c r="D219" s="92"/>
      <c r="E219" s="99"/>
    </row>
    <row r="220" spans="2:5" x14ac:dyDescent="0.35">
      <c r="B220" s="3" t="s">
        <v>208</v>
      </c>
      <c r="C220" s="4" t="s">
        <v>207</v>
      </c>
      <c r="D220" s="4" t="s">
        <v>209</v>
      </c>
      <c r="E220" s="5" t="s">
        <v>210</v>
      </c>
    </row>
    <row r="221" spans="2:5" x14ac:dyDescent="0.35">
      <c r="B221" s="108" t="s">
        <v>211</v>
      </c>
      <c r="C221" s="4">
        <f>VLOOKUP(B221,Table1[[name]:[impact]],3,FALSE)</f>
        <v>0</v>
      </c>
      <c r="D221" s="107">
        <v>0</v>
      </c>
      <c r="E221" s="5">
        <f t="shared" ref="E221:E240" si="23">C221*D221</f>
        <v>0</v>
      </c>
    </row>
    <row r="222" spans="2:5" x14ac:dyDescent="0.35">
      <c r="B222" s="108" t="s">
        <v>211</v>
      </c>
      <c r="C222" s="4">
        <f>VLOOKUP(B222,Table1[[name]:[impact]],3,FALSE)</f>
        <v>0</v>
      </c>
      <c r="D222" s="107">
        <v>0</v>
      </c>
      <c r="E222" s="5">
        <f t="shared" si="23"/>
        <v>0</v>
      </c>
    </row>
    <row r="223" spans="2:5" x14ac:dyDescent="0.35">
      <c r="B223" s="108" t="s">
        <v>211</v>
      </c>
      <c r="C223" s="4">
        <f>VLOOKUP(B223,Table1[[name]:[impact]],3,FALSE)</f>
        <v>0</v>
      </c>
      <c r="D223" s="107">
        <v>0</v>
      </c>
      <c r="E223" s="5">
        <f t="shared" si="23"/>
        <v>0</v>
      </c>
    </row>
    <row r="224" spans="2:5" x14ac:dyDescent="0.35">
      <c r="B224" s="108" t="s">
        <v>211</v>
      </c>
      <c r="C224" s="4">
        <f>VLOOKUP(B224,Table1[[name]:[impact]],3,FALSE)</f>
        <v>0</v>
      </c>
      <c r="D224" s="107">
        <v>0</v>
      </c>
      <c r="E224" s="5">
        <f t="shared" si="23"/>
        <v>0</v>
      </c>
    </row>
    <row r="225" spans="2:5" x14ac:dyDescent="0.35">
      <c r="B225" s="108" t="s">
        <v>211</v>
      </c>
      <c r="C225" s="4">
        <f>VLOOKUP(B225,Table1[[name]:[impact]],3,FALSE)</f>
        <v>0</v>
      </c>
      <c r="D225" s="107">
        <v>0</v>
      </c>
      <c r="E225" s="5">
        <f t="shared" si="23"/>
        <v>0</v>
      </c>
    </row>
    <row r="226" spans="2:5" x14ac:dyDescent="0.35">
      <c r="B226" s="108" t="s">
        <v>211</v>
      </c>
      <c r="C226" s="4">
        <f>VLOOKUP(B226,Table1[[name]:[impact]],3,FALSE)</f>
        <v>0</v>
      </c>
      <c r="D226" s="107">
        <v>0</v>
      </c>
      <c r="E226" s="5">
        <f t="shared" si="23"/>
        <v>0</v>
      </c>
    </row>
    <row r="227" spans="2:5" x14ac:dyDescent="0.35">
      <c r="B227" s="108" t="s">
        <v>211</v>
      </c>
      <c r="C227" s="4">
        <f>VLOOKUP(B227,Table1[[name]:[impact]],3,FALSE)</f>
        <v>0</v>
      </c>
      <c r="D227" s="107">
        <v>0</v>
      </c>
      <c r="E227" s="5">
        <f t="shared" si="23"/>
        <v>0</v>
      </c>
    </row>
    <row r="228" spans="2:5" x14ac:dyDescent="0.35">
      <c r="B228" s="108" t="s">
        <v>211</v>
      </c>
      <c r="C228" s="4">
        <f>VLOOKUP(B228,Table1[[name]:[impact]],3,FALSE)</f>
        <v>0</v>
      </c>
      <c r="D228" s="107">
        <v>0</v>
      </c>
      <c r="E228" s="5">
        <f t="shared" si="23"/>
        <v>0</v>
      </c>
    </row>
    <row r="229" spans="2:5" x14ac:dyDescent="0.35">
      <c r="B229" s="108" t="s">
        <v>211</v>
      </c>
      <c r="C229" s="4">
        <f>VLOOKUP(B229,Table1[[name]:[impact]],3,FALSE)</f>
        <v>0</v>
      </c>
      <c r="D229" s="107">
        <v>0</v>
      </c>
      <c r="E229" s="5">
        <f t="shared" si="23"/>
        <v>0</v>
      </c>
    </row>
    <row r="230" spans="2:5" x14ac:dyDescent="0.35">
      <c r="B230" s="108" t="s">
        <v>211</v>
      </c>
      <c r="C230" s="4">
        <f>VLOOKUP(B230,Table1[[name]:[impact]],3,FALSE)</f>
        <v>0</v>
      </c>
      <c r="D230" s="107">
        <v>0</v>
      </c>
      <c r="E230" s="5">
        <f t="shared" si="23"/>
        <v>0</v>
      </c>
    </row>
    <row r="231" spans="2:5" x14ac:dyDescent="0.35">
      <c r="B231" s="108" t="s">
        <v>211</v>
      </c>
      <c r="C231" s="4">
        <f>VLOOKUP(B231,Table1[[name]:[impact]],3,FALSE)</f>
        <v>0</v>
      </c>
      <c r="D231" s="107">
        <v>0</v>
      </c>
      <c r="E231" s="5">
        <f t="shared" si="23"/>
        <v>0</v>
      </c>
    </row>
    <row r="232" spans="2:5" x14ac:dyDescent="0.35">
      <c r="B232" s="108" t="s">
        <v>211</v>
      </c>
      <c r="C232" s="4">
        <f>VLOOKUP(B232,Table1[[name]:[impact]],3,FALSE)</f>
        <v>0</v>
      </c>
      <c r="D232" s="107">
        <v>0</v>
      </c>
      <c r="E232" s="5">
        <f t="shared" si="23"/>
        <v>0</v>
      </c>
    </row>
    <row r="233" spans="2:5" x14ac:dyDescent="0.35">
      <c r="B233" s="108" t="s">
        <v>211</v>
      </c>
      <c r="C233" s="4">
        <f>VLOOKUP(B233,Table1[[name]:[impact]],3,FALSE)</f>
        <v>0</v>
      </c>
      <c r="D233" s="107">
        <v>0</v>
      </c>
      <c r="E233" s="5">
        <f t="shared" si="23"/>
        <v>0</v>
      </c>
    </row>
    <row r="234" spans="2:5" x14ac:dyDescent="0.35">
      <c r="B234" s="108" t="s">
        <v>211</v>
      </c>
      <c r="C234" s="4">
        <f>VLOOKUP(B234,Table1[[name]:[impact]],3,FALSE)</f>
        <v>0</v>
      </c>
      <c r="D234" s="107">
        <v>0</v>
      </c>
      <c r="E234" s="5">
        <f t="shared" si="23"/>
        <v>0</v>
      </c>
    </row>
    <row r="235" spans="2:5" x14ac:dyDescent="0.35">
      <c r="B235" s="108" t="s">
        <v>211</v>
      </c>
      <c r="C235" s="4">
        <f>VLOOKUP(B235,Table1[[name]:[impact]],3,FALSE)</f>
        <v>0</v>
      </c>
      <c r="D235" s="107">
        <v>0</v>
      </c>
      <c r="E235" s="5">
        <f t="shared" si="23"/>
        <v>0</v>
      </c>
    </row>
    <row r="236" spans="2:5" x14ac:dyDescent="0.35">
      <c r="B236" s="108" t="s">
        <v>211</v>
      </c>
      <c r="C236" s="4">
        <f>VLOOKUP(B236,Table1[[name]:[impact]],3,FALSE)</f>
        <v>0</v>
      </c>
      <c r="D236" s="107">
        <v>0</v>
      </c>
      <c r="E236" s="5">
        <f t="shared" si="23"/>
        <v>0</v>
      </c>
    </row>
    <row r="237" spans="2:5" x14ac:dyDescent="0.35">
      <c r="B237" s="108" t="s">
        <v>211</v>
      </c>
      <c r="C237" s="4">
        <f>VLOOKUP(B237,Table1[[name]:[impact]],3,FALSE)</f>
        <v>0</v>
      </c>
      <c r="D237" s="107">
        <v>0</v>
      </c>
      <c r="E237" s="5">
        <f t="shared" si="23"/>
        <v>0</v>
      </c>
    </row>
    <row r="238" spans="2:5" x14ac:dyDescent="0.35">
      <c r="B238" s="108" t="s">
        <v>211</v>
      </c>
      <c r="C238" s="4">
        <f>VLOOKUP(B238,Table1[[name]:[impact]],3,FALSE)</f>
        <v>0</v>
      </c>
      <c r="D238" s="107">
        <v>0</v>
      </c>
      <c r="E238" s="5">
        <f t="shared" si="23"/>
        <v>0</v>
      </c>
    </row>
    <row r="239" spans="2:5" x14ac:dyDescent="0.35">
      <c r="B239" s="108" t="s">
        <v>211</v>
      </c>
      <c r="C239" s="4">
        <f>VLOOKUP(B239,Table1[[name]:[impact]],3,FALSE)</f>
        <v>0</v>
      </c>
      <c r="D239" s="107">
        <v>0</v>
      </c>
      <c r="E239" s="5">
        <f t="shared" si="23"/>
        <v>0</v>
      </c>
    </row>
    <row r="240" spans="2:5" x14ac:dyDescent="0.35">
      <c r="B240" s="108" t="s">
        <v>211</v>
      </c>
      <c r="C240" s="4">
        <f>VLOOKUP(B240,Table1[[name]:[impact]],3,FALSE)</f>
        <v>0</v>
      </c>
      <c r="D240" s="107">
        <v>0</v>
      </c>
      <c r="E240" s="5">
        <f t="shared" si="23"/>
        <v>0</v>
      </c>
    </row>
    <row r="241" spans="2:5" x14ac:dyDescent="0.35">
      <c r="B241" s="3"/>
      <c r="C241" s="4"/>
      <c r="D241" s="4"/>
      <c r="E241" s="5"/>
    </row>
    <row r="242" spans="2:5" x14ac:dyDescent="0.35">
      <c r="B242" s="3" t="s">
        <v>256</v>
      </c>
      <c r="C242" s="4"/>
      <c r="D242" s="95">
        <f>SUM(D221:D240)</f>
        <v>0</v>
      </c>
      <c r="E242" s="94">
        <f>SUM(E221:E240)</f>
        <v>0</v>
      </c>
    </row>
    <row r="243" spans="2:5" x14ac:dyDescent="0.35">
      <c r="B243" s="3" t="s">
        <v>257</v>
      </c>
      <c r="C243" s="100">
        <v>0</v>
      </c>
      <c r="D243" s="95">
        <f>D242-(C243*D242)</f>
        <v>0</v>
      </c>
      <c r="E243" s="94"/>
    </row>
    <row r="244" spans="2:5" x14ac:dyDescent="0.35">
      <c r="B244" s="3" t="s">
        <v>258</v>
      </c>
      <c r="C244" s="4"/>
      <c r="D244" s="4"/>
      <c r="E244" s="94">
        <f>IFERROR(E242/D243,0)</f>
        <v>0</v>
      </c>
    </row>
    <row r="245" spans="2:5" x14ac:dyDescent="0.35">
      <c r="B245" s="101" t="s">
        <v>283</v>
      </c>
      <c r="C245" s="102"/>
      <c r="D245" s="103">
        <v>0</v>
      </c>
      <c r="E245" s="104">
        <f>E244*D245</f>
        <v>0</v>
      </c>
    </row>
    <row r="246" spans="2:5" x14ac:dyDescent="0.35">
      <c r="B246" s="87" t="s">
        <v>259</v>
      </c>
      <c r="C246" s="105">
        <f>IFERROR(D243/D245,0)</f>
        <v>0</v>
      </c>
      <c r="D246" s="52"/>
      <c r="E246" s="97"/>
    </row>
    <row r="248" spans="2:5" x14ac:dyDescent="0.35">
      <c r="B248" s="2" t="s">
        <v>269</v>
      </c>
      <c r="C248" s="98" t="s">
        <v>211</v>
      </c>
      <c r="D248" s="92"/>
      <c r="E248" s="99"/>
    </row>
    <row r="249" spans="2:5" x14ac:dyDescent="0.35">
      <c r="B249" s="3" t="s">
        <v>208</v>
      </c>
      <c r="C249" s="4" t="s">
        <v>207</v>
      </c>
      <c r="D249" s="4" t="s">
        <v>209</v>
      </c>
      <c r="E249" s="5" t="s">
        <v>210</v>
      </c>
    </row>
    <row r="250" spans="2:5" x14ac:dyDescent="0.35">
      <c r="B250" s="108" t="s">
        <v>211</v>
      </c>
      <c r="C250" s="4">
        <f>VLOOKUP(B250,Table1[[name]:[impact]],3,FALSE)</f>
        <v>0</v>
      </c>
      <c r="D250" s="107">
        <v>0</v>
      </c>
      <c r="E250" s="5">
        <f t="shared" ref="E250:E269" si="24">C250*D250</f>
        <v>0</v>
      </c>
    </row>
    <row r="251" spans="2:5" x14ac:dyDescent="0.35">
      <c r="B251" s="108" t="s">
        <v>211</v>
      </c>
      <c r="C251" s="4">
        <f>VLOOKUP(B251,Table1[[name]:[impact]],3,FALSE)</f>
        <v>0</v>
      </c>
      <c r="D251" s="107">
        <v>0</v>
      </c>
      <c r="E251" s="5">
        <f t="shared" si="24"/>
        <v>0</v>
      </c>
    </row>
    <row r="252" spans="2:5" x14ac:dyDescent="0.35">
      <c r="B252" s="108" t="s">
        <v>211</v>
      </c>
      <c r="C252" s="4">
        <f>VLOOKUP(B252,Table1[[name]:[impact]],3,FALSE)</f>
        <v>0</v>
      </c>
      <c r="D252" s="107">
        <v>0</v>
      </c>
      <c r="E252" s="5">
        <f t="shared" si="24"/>
        <v>0</v>
      </c>
    </row>
    <row r="253" spans="2:5" x14ac:dyDescent="0.35">
      <c r="B253" s="108" t="s">
        <v>211</v>
      </c>
      <c r="C253" s="4">
        <f>VLOOKUP(B253,Table1[[name]:[impact]],3,FALSE)</f>
        <v>0</v>
      </c>
      <c r="D253" s="107">
        <v>0</v>
      </c>
      <c r="E253" s="5">
        <f t="shared" si="24"/>
        <v>0</v>
      </c>
    </row>
    <row r="254" spans="2:5" x14ac:dyDescent="0.35">
      <c r="B254" s="108" t="s">
        <v>211</v>
      </c>
      <c r="C254" s="4">
        <f>VLOOKUP(B254,Table1[[name]:[impact]],3,FALSE)</f>
        <v>0</v>
      </c>
      <c r="D254" s="107">
        <v>0</v>
      </c>
      <c r="E254" s="5">
        <f t="shared" si="24"/>
        <v>0</v>
      </c>
    </row>
    <row r="255" spans="2:5" x14ac:dyDescent="0.35">
      <c r="B255" s="108" t="s">
        <v>211</v>
      </c>
      <c r="C255" s="4">
        <f>VLOOKUP(B255,Table1[[name]:[impact]],3,FALSE)</f>
        <v>0</v>
      </c>
      <c r="D255" s="107">
        <v>0</v>
      </c>
      <c r="E255" s="5">
        <f t="shared" si="24"/>
        <v>0</v>
      </c>
    </row>
    <row r="256" spans="2:5" x14ac:dyDescent="0.35">
      <c r="B256" s="108" t="s">
        <v>211</v>
      </c>
      <c r="C256" s="4">
        <f>VLOOKUP(B256,Table1[[name]:[impact]],3,FALSE)</f>
        <v>0</v>
      </c>
      <c r="D256" s="107">
        <v>0</v>
      </c>
      <c r="E256" s="5">
        <f t="shared" si="24"/>
        <v>0</v>
      </c>
    </row>
    <row r="257" spans="2:5" x14ac:dyDescent="0.35">
      <c r="B257" s="108" t="s">
        <v>211</v>
      </c>
      <c r="C257" s="4">
        <f>VLOOKUP(B257,Table1[[name]:[impact]],3,FALSE)</f>
        <v>0</v>
      </c>
      <c r="D257" s="107">
        <v>0</v>
      </c>
      <c r="E257" s="5">
        <f t="shared" si="24"/>
        <v>0</v>
      </c>
    </row>
    <row r="258" spans="2:5" x14ac:dyDescent="0.35">
      <c r="B258" s="108" t="s">
        <v>211</v>
      </c>
      <c r="C258" s="4">
        <f>VLOOKUP(B258,Table1[[name]:[impact]],3,FALSE)</f>
        <v>0</v>
      </c>
      <c r="D258" s="107">
        <v>0</v>
      </c>
      <c r="E258" s="5">
        <f t="shared" si="24"/>
        <v>0</v>
      </c>
    </row>
    <row r="259" spans="2:5" x14ac:dyDescent="0.35">
      <c r="B259" s="108" t="s">
        <v>211</v>
      </c>
      <c r="C259" s="4">
        <f>VLOOKUP(B259,Table1[[name]:[impact]],3,FALSE)</f>
        <v>0</v>
      </c>
      <c r="D259" s="107">
        <v>0</v>
      </c>
      <c r="E259" s="5">
        <f t="shared" si="24"/>
        <v>0</v>
      </c>
    </row>
    <row r="260" spans="2:5" x14ac:dyDescent="0.35">
      <c r="B260" s="108" t="s">
        <v>211</v>
      </c>
      <c r="C260" s="4">
        <f>VLOOKUP(B260,Table1[[name]:[impact]],3,FALSE)</f>
        <v>0</v>
      </c>
      <c r="D260" s="107">
        <v>0</v>
      </c>
      <c r="E260" s="5">
        <f t="shared" si="24"/>
        <v>0</v>
      </c>
    </row>
    <row r="261" spans="2:5" x14ac:dyDescent="0.35">
      <c r="B261" s="108" t="s">
        <v>211</v>
      </c>
      <c r="C261" s="4">
        <f>VLOOKUP(B261,Table1[[name]:[impact]],3,FALSE)</f>
        <v>0</v>
      </c>
      <c r="D261" s="107">
        <v>0</v>
      </c>
      <c r="E261" s="5">
        <f t="shared" si="24"/>
        <v>0</v>
      </c>
    </row>
    <row r="262" spans="2:5" x14ac:dyDescent="0.35">
      <c r="B262" s="108" t="s">
        <v>211</v>
      </c>
      <c r="C262" s="4">
        <f>VLOOKUP(B262,Table1[[name]:[impact]],3,FALSE)</f>
        <v>0</v>
      </c>
      <c r="D262" s="107">
        <v>0</v>
      </c>
      <c r="E262" s="5">
        <f t="shared" si="24"/>
        <v>0</v>
      </c>
    </row>
    <row r="263" spans="2:5" x14ac:dyDescent="0.35">
      <c r="B263" s="108" t="s">
        <v>211</v>
      </c>
      <c r="C263" s="4">
        <f>VLOOKUP(B263,Table1[[name]:[impact]],3,FALSE)</f>
        <v>0</v>
      </c>
      <c r="D263" s="107">
        <v>0</v>
      </c>
      <c r="E263" s="5">
        <f t="shared" si="24"/>
        <v>0</v>
      </c>
    </row>
    <row r="264" spans="2:5" x14ac:dyDescent="0.35">
      <c r="B264" s="108" t="s">
        <v>211</v>
      </c>
      <c r="C264" s="4">
        <f>VLOOKUP(B264,Table1[[name]:[impact]],3,FALSE)</f>
        <v>0</v>
      </c>
      <c r="D264" s="107">
        <v>0</v>
      </c>
      <c r="E264" s="5">
        <f t="shared" si="24"/>
        <v>0</v>
      </c>
    </row>
    <row r="265" spans="2:5" x14ac:dyDescent="0.35">
      <c r="B265" s="108" t="s">
        <v>211</v>
      </c>
      <c r="C265" s="4">
        <f>VLOOKUP(B265,Table1[[name]:[impact]],3,FALSE)</f>
        <v>0</v>
      </c>
      <c r="D265" s="107">
        <v>0</v>
      </c>
      <c r="E265" s="5">
        <f t="shared" si="24"/>
        <v>0</v>
      </c>
    </row>
    <row r="266" spans="2:5" x14ac:dyDescent="0.35">
      <c r="B266" s="108" t="s">
        <v>211</v>
      </c>
      <c r="C266" s="4">
        <f>VLOOKUP(B266,Table1[[name]:[impact]],3,FALSE)</f>
        <v>0</v>
      </c>
      <c r="D266" s="107">
        <v>0</v>
      </c>
      <c r="E266" s="5">
        <f t="shared" si="24"/>
        <v>0</v>
      </c>
    </row>
    <row r="267" spans="2:5" x14ac:dyDescent="0.35">
      <c r="B267" s="108" t="s">
        <v>211</v>
      </c>
      <c r="C267" s="4">
        <f>VLOOKUP(B267,Table1[[name]:[impact]],3,FALSE)</f>
        <v>0</v>
      </c>
      <c r="D267" s="107">
        <v>0</v>
      </c>
      <c r="E267" s="5">
        <f t="shared" si="24"/>
        <v>0</v>
      </c>
    </row>
    <row r="268" spans="2:5" x14ac:dyDescent="0.35">
      <c r="B268" s="108" t="s">
        <v>211</v>
      </c>
      <c r="C268" s="4">
        <f>VLOOKUP(B268,Table1[[name]:[impact]],3,FALSE)</f>
        <v>0</v>
      </c>
      <c r="D268" s="107">
        <v>0</v>
      </c>
      <c r="E268" s="5">
        <f t="shared" si="24"/>
        <v>0</v>
      </c>
    </row>
    <row r="269" spans="2:5" x14ac:dyDescent="0.35">
      <c r="B269" s="108" t="s">
        <v>211</v>
      </c>
      <c r="C269" s="4">
        <f>VLOOKUP(B269,Table1[[name]:[impact]],3,FALSE)</f>
        <v>0</v>
      </c>
      <c r="D269" s="107">
        <v>0</v>
      </c>
      <c r="E269" s="5">
        <f t="shared" si="24"/>
        <v>0</v>
      </c>
    </row>
    <row r="270" spans="2:5" x14ac:dyDescent="0.35">
      <c r="B270" s="3"/>
      <c r="C270" s="4"/>
      <c r="D270" s="4"/>
      <c r="E270" s="5"/>
    </row>
    <row r="271" spans="2:5" x14ac:dyDescent="0.35">
      <c r="B271" s="3" t="s">
        <v>256</v>
      </c>
      <c r="C271" s="4"/>
      <c r="D271" s="95">
        <f>SUM(D250:D269)</f>
        <v>0</v>
      </c>
      <c r="E271" s="94">
        <f>SUM(E250:E269)</f>
        <v>0</v>
      </c>
    </row>
    <row r="272" spans="2:5" x14ac:dyDescent="0.35">
      <c r="B272" s="3" t="s">
        <v>257</v>
      </c>
      <c r="C272" s="100">
        <v>0</v>
      </c>
      <c r="D272" s="95">
        <f>D271-(C272*D271)</f>
        <v>0</v>
      </c>
      <c r="E272" s="94"/>
    </row>
    <row r="273" spans="2:5" x14ac:dyDescent="0.35">
      <c r="B273" s="3" t="s">
        <v>258</v>
      </c>
      <c r="C273" s="4"/>
      <c r="D273" s="4"/>
      <c r="E273" s="94">
        <f>IFERROR(E271/D272,0)</f>
        <v>0</v>
      </c>
    </row>
    <row r="274" spans="2:5" x14ac:dyDescent="0.35">
      <c r="B274" s="101" t="s">
        <v>283</v>
      </c>
      <c r="C274" s="102"/>
      <c r="D274" s="103">
        <v>0</v>
      </c>
      <c r="E274" s="104">
        <f>E273*D274</f>
        <v>0</v>
      </c>
    </row>
    <row r="275" spans="2:5" x14ac:dyDescent="0.35">
      <c r="B275" s="87" t="s">
        <v>259</v>
      </c>
      <c r="C275" s="105">
        <f>IFERROR(D272/D274,0)</f>
        <v>0</v>
      </c>
      <c r="D275" s="52"/>
      <c r="E275" s="97"/>
    </row>
    <row r="277" spans="2:5" x14ac:dyDescent="0.35">
      <c r="B277" s="2" t="s">
        <v>269</v>
      </c>
      <c r="C277" s="98" t="s">
        <v>211</v>
      </c>
      <c r="D277" s="92"/>
      <c r="E277" s="99"/>
    </row>
    <row r="278" spans="2:5" x14ac:dyDescent="0.35">
      <c r="B278" s="3" t="s">
        <v>208</v>
      </c>
      <c r="C278" s="4" t="s">
        <v>207</v>
      </c>
      <c r="D278" s="4" t="s">
        <v>209</v>
      </c>
      <c r="E278" s="5" t="s">
        <v>210</v>
      </c>
    </row>
    <row r="279" spans="2:5" x14ac:dyDescent="0.35">
      <c r="B279" s="108" t="s">
        <v>211</v>
      </c>
      <c r="C279" s="4">
        <f>VLOOKUP(B279,Table1[[name]:[impact]],3,FALSE)</f>
        <v>0</v>
      </c>
      <c r="D279" s="107">
        <v>0</v>
      </c>
      <c r="E279" s="5">
        <f t="shared" ref="E279:E298" si="25">C279*D279</f>
        <v>0</v>
      </c>
    </row>
    <row r="280" spans="2:5" x14ac:dyDescent="0.35">
      <c r="B280" s="108" t="s">
        <v>211</v>
      </c>
      <c r="C280" s="4">
        <f>VLOOKUP(B280,Table1[[name]:[impact]],3,FALSE)</f>
        <v>0</v>
      </c>
      <c r="D280" s="107">
        <v>0</v>
      </c>
      <c r="E280" s="5">
        <f t="shared" si="25"/>
        <v>0</v>
      </c>
    </row>
    <row r="281" spans="2:5" x14ac:dyDescent="0.35">
      <c r="B281" s="108" t="s">
        <v>211</v>
      </c>
      <c r="C281" s="4">
        <f>VLOOKUP(B281,Table1[[name]:[impact]],3,FALSE)</f>
        <v>0</v>
      </c>
      <c r="D281" s="107">
        <v>0</v>
      </c>
      <c r="E281" s="5">
        <f t="shared" si="25"/>
        <v>0</v>
      </c>
    </row>
    <row r="282" spans="2:5" x14ac:dyDescent="0.35">
      <c r="B282" s="108" t="s">
        <v>211</v>
      </c>
      <c r="C282" s="4">
        <f>VLOOKUP(B282,Table1[[name]:[impact]],3,FALSE)</f>
        <v>0</v>
      </c>
      <c r="D282" s="107">
        <v>0</v>
      </c>
      <c r="E282" s="5">
        <f t="shared" si="25"/>
        <v>0</v>
      </c>
    </row>
    <row r="283" spans="2:5" x14ac:dyDescent="0.35">
      <c r="B283" s="108" t="s">
        <v>211</v>
      </c>
      <c r="C283" s="4">
        <f>VLOOKUP(B283,Table1[[name]:[impact]],3,FALSE)</f>
        <v>0</v>
      </c>
      <c r="D283" s="107">
        <v>0</v>
      </c>
      <c r="E283" s="5">
        <f t="shared" si="25"/>
        <v>0</v>
      </c>
    </row>
    <row r="284" spans="2:5" x14ac:dyDescent="0.35">
      <c r="B284" s="108" t="s">
        <v>211</v>
      </c>
      <c r="C284" s="4">
        <f>VLOOKUP(B284,Table1[[name]:[impact]],3,FALSE)</f>
        <v>0</v>
      </c>
      <c r="D284" s="107">
        <v>0</v>
      </c>
      <c r="E284" s="5">
        <f t="shared" si="25"/>
        <v>0</v>
      </c>
    </row>
    <row r="285" spans="2:5" x14ac:dyDescent="0.35">
      <c r="B285" s="108" t="s">
        <v>211</v>
      </c>
      <c r="C285" s="4">
        <f>VLOOKUP(B285,Table1[[name]:[impact]],3,FALSE)</f>
        <v>0</v>
      </c>
      <c r="D285" s="107">
        <v>0</v>
      </c>
      <c r="E285" s="5">
        <f t="shared" si="25"/>
        <v>0</v>
      </c>
    </row>
    <row r="286" spans="2:5" x14ac:dyDescent="0.35">
      <c r="B286" s="108" t="s">
        <v>211</v>
      </c>
      <c r="C286" s="4">
        <f>VLOOKUP(B286,Table1[[name]:[impact]],3,FALSE)</f>
        <v>0</v>
      </c>
      <c r="D286" s="107">
        <v>0</v>
      </c>
      <c r="E286" s="5">
        <f t="shared" si="25"/>
        <v>0</v>
      </c>
    </row>
    <row r="287" spans="2:5" x14ac:dyDescent="0.35">
      <c r="B287" s="108" t="s">
        <v>211</v>
      </c>
      <c r="C287" s="4">
        <f>VLOOKUP(B287,Table1[[name]:[impact]],3,FALSE)</f>
        <v>0</v>
      </c>
      <c r="D287" s="107">
        <v>0</v>
      </c>
      <c r="E287" s="5">
        <f t="shared" si="25"/>
        <v>0</v>
      </c>
    </row>
    <row r="288" spans="2:5" x14ac:dyDescent="0.35">
      <c r="B288" s="108" t="s">
        <v>211</v>
      </c>
      <c r="C288" s="4">
        <f>VLOOKUP(B288,Table1[[name]:[impact]],3,FALSE)</f>
        <v>0</v>
      </c>
      <c r="D288" s="107">
        <v>0</v>
      </c>
      <c r="E288" s="5">
        <f t="shared" si="25"/>
        <v>0</v>
      </c>
    </row>
    <row r="289" spans="2:5" x14ac:dyDescent="0.35">
      <c r="B289" s="108" t="s">
        <v>211</v>
      </c>
      <c r="C289" s="4">
        <f>VLOOKUP(B289,Table1[[name]:[impact]],3,FALSE)</f>
        <v>0</v>
      </c>
      <c r="D289" s="107">
        <v>0</v>
      </c>
      <c r="E289" s="5">
        <f t="shared" si="25"/>
        <v>0</v>
      </c>
    </row>
    <row r="290" spans="2:5" x14ac:dyDescent="0.35">
      <c r="B290" s="108" t="s">
        <v>211</v>
      </c>
      <c r="C290" s="4">
        <f>VLOOKUP(B290,Table1[[name]:[impact]],3,FALSE)</f>
        <v>0</v>
      </c>
      <c r="D290" s="107">
        <v>0</v>
      </c>
      <c r="E290" s="5">
        <f t="shared" si="25"/>
        <v>0</v>
      </c>
    </row>
    <row r="291" spans="2:5" x14ac:dyDescent="0.35">
      <c r="B291" s="108" t="s">
        <v>211</v>
      </c>
      <c r="C291" s="4">
        <f>VLOOKUP(B291,Table1[[name]:[impact]],3,FALSE)</f>
        <v>0</v>
      </c>
      <c r="D291" s="107">
        <v>0</v>
      </c>
      <c r="E291" s="5">
        <f t="shared" si="25"/>
        <v>0</v>
      </c>
    </row>
    <row r="292" spans="2:5" x14ac:dyDescent="0.35">
      <c r="B292" s="108" t="s">
        <v>211</v>
      </c>
      <c r="C292" s="4">
        <f>VLOOKUP(B292,Table1[[name]:[impact]],3,FALSE)</f>
        <v>0</v>
      </c>
      <c r="D292" s="107">
        <v>0</v>
      </c>
      <c r="E292" s="5">
        <f t="shared" si="25"/>
        <v>0</v>
      </c>
    </row>
    <row r="293" spans="2:5" x14ac:dyDescent="0.35">
      <c r="B293" s="108" t="s">
        <v>211</v>
      </c>
      <c r="C293" s="4">
        <f>VLOOKUP(B293,Table1[[name]:[impact]],3,FALSE)</f>
        <v>0</v>
      </c>
      <c r="D293" s="107">
        <v>0</v>
      </c>
      <c r="E293" s="5">
        <f t="shared" si="25"/>
        <v>0</v>
      </c>
    </row>
    <row r="294" spans="2:5" x14ac:dyDescent="0.35">
      <c r="B294" s="108" t="s">
        <v>211</v>
      </c>
      <c r="C294" s="4">
        <f>VLOOKUP(B294,Table1[[name]:[impact]],3,FALSE)</f>
        <v>0</v>
      </c>
      <c r="D294" s="107">
        <v>0</v>
      </c>
      <c r="E294" s="5">
        <f t="shared" si="25"/>
        <v>0</v>
      </c>
    </row>
    <row r="295" spans="2:5" x14ac:dyDescent="0.35">
      <c r="B295" s="108" t="s">
        <v>211</v>
      </c>
      <c r="C295" s="4">
        <f>VLOOKUP(B295,Table1[[name]:[impact]],3,FALSE)</f>
        <v>0</v>
      </c>
      <c r="D295" s="107">
        <v>0</v>
      </c>
      <c r="E295" s="5">
        <f t="shared" si="25"/>
        <v>0</v>
      </c>
    </row>
    <row r="296" spans="2:5" x14ac:dyDescent="0.35">
      <c r="B296" s="108" t="s">
        <v>211</v>
      </c>
      <c r="C296" s="4">
        <f>VLOOKUP(B296,Table1[[name]:[impact]],3,FALSE)</f>
        <v>0</v>
      </c>
      <c r="D296" s="107">
        <v>0</v>
      </c>
      <c r="E296" s="5">
        <f t="shared" si="25"/>
        <v>0</v>
      </c>
    </row>
    <row r="297" spans="2:5" x14ac:dyDescent="0.35">
      <c r="B297" s="108" t="s">
        <v>211</v>
      </c>
      <c r="C297" s="4">
        <f>VLOOKUP(B297,Table1[[name]:[impact]],3,FALSE)</f>
        <v>0</v>
      </c>
      <c r="D297" s="107">
        <v>0</v>
      </c>
      <c r="E297" s="5">
        <f t="shared" si="25"/>
        <v>0</v>
      </c>
    </row>
    <row r="298" spans="2:5" x14ac:dyDescent="0.35">
      <c r="B298" s="108" t="s">
        <v>211</v>
      </c>
      <c r="C298" s="4">
        <f>VLOOKUP(B298,Table1[[name]:[impact]],3,FALSE)</f>
        <v>0</v>
      </c>
      <c r="D298" s="107">
        <v>0</v>
      </c>
      <c r="E298" s="5">
        <f t="shared" si="25"/>
        <v>0</v>
      </c>
    </row>
    <row r="299" spans="2:5" x14ac:dyDescent="0.35">
      <c r="B299" s="3"/>
      <c r="C299" s="4"/>
      <c r="D299" s="4"/>
      <c r="E299" s="5"/>
    </row>
    <row r="300" spans="2:5" x14ac:dyDescent="0.35">
      <c r="B300" s="3" t="s">
        <v>256</v>
      </c>
      <c r="C300" s="4"/>
      <c r="D300" s="95">
        <f>SUM(D279:D298)</f>
        <v>0</v>
      </c>
      <c r="E300" s="94">
        <f>SUM(E279:E298)</f>
        <v>0</v>
      </c>
    </row>
    <row r="301" spans="2:5" x14ac:dyDescent="0.35">
      <c r="B301" s="3" t="s">
        <v>257</v>
      </c>
      <c r="C301" s="100">
        <v>0</v>
      </c>
      <c r="D301" s="95">
        <f>D300-(C301*D300)</f>
        <v>0</v>
      </c>
      <c r="E301" s="94"/>
    </row>
    <row r="302" spans="2:5" x14ac:dyDescent="0.35">
      <c r="B302" s="3" t="s">
        <v>258</v>
      </c>
      <c r="C302" s="4"/>
      <c r="D302" s="4"/>
      <c r="E302" s="94">
        <f>IFERROR(E300/D301,0)</f>
        <v>0</v>
      </c>
    </row>
    <row r="303" spans="2:5" x14ac:dyDescent="0.35">
      <c r="B303" s="101" t="s">
        <v>283</v>
      </c>
      <c r="C303" s="102"/>
      <c r="D303" s="103">
        <v>0</v>
      </c>
      <c r="E303" s="104">
        <f>E302*D303</f>
        <v>0</v>
      </c>
    </row>
    <row r="304" spans="2:5" x14ac:dyDescent="0.35">
      <c r="B304" s="87" t="s">
        <v>259</v>
      </c>
      <c r="C304" s="105">
        <f>IFERROR(D301/D303,0)</f>
        <v>0</v>
      </c>
      <c r="D304" s="52"/>
      <c r="E304" s="97"/>
    </row>
    <row r="306" spans="2:5" x14ac:dyDescent="0.35">
      <c r="B306" s="2" t="s">
        <v>269</v>
      </c>
      <c r="C306" s="98" t="s">
        <v>211</v>
      </c>
      <c r="D306" s="92"/>
      <c r="E306" s="99"/>
    </row>
    <row r="307" spans="2:5" x14ac:dyDescent="0.35">
      <c r="B307" s="3" t="s">
        <v>208</v>
      </c>
      <c r="C307" s="4" t="s">
        <v>207</v>
      </c>
      <c r="D307" s="4" t="s">
        <v>209</v>
      </c>
      <c r="E307" s="5" t="s">
        <v>210</v>
      </c>
    </row>
    <row r="308" spans="2:5" x14ac:dyDescent="0.35">
      <c r="B308" s="108" t="s">
        <v>211</v>
      </c>
      <c r="C308" s="4">
        <f>VLOOKUP(B308,Table1[[name]:[impact]],3,FALSE)</f>
        <v>0</v>
      </c>
      <c r="D308" s="107">
        <v>0</v>
      </c>
      <c r="E308" s="5">
        <f t="shared" ref="E308:E327" si="26">C308*D308</f>
        <v>0</v>
      </c>
    </row>
    <row r="309" spans="2:5" x14ac:dyDescent="0.35">
      <c r="B309" s="108" t="s">
        <v>211</v>
      </c>
      <c r="C309" s="4">
        <f>VLOOKUP(B309,Table1[[name]:[impact]],3,FALSE)</f>
        <v>0</v>
      </c>
      <c r="D309" s="107">
        <v>0</v>
      </c>
      <c r="E309" s="5">
        <f t="shared" si="26"/>
        <v>0</v>
      </c>
    </row>
    <row r="310" spans="2:5" x14ac:dyDescent="0.35">
      <c r="B310" s="108" t="s">
        <v>211</v>
      </c>
      <c r="C310" s="4">
        <f>VLOOKUP(B310,Table1[[name]:[impact]],3,FALSE)</f>
        <v>0</v>
      </c>
      <c r="D310" s="107">
        <v>0</v>
      </c>
      <c r="E310" s="5">
        <f t="shared" si="26"/>
        <v>0</v>
      </c>
    </row>
    <row r="311" spans="2:5" x14ac:dyDescent="0.35">
      <c r="B311" s="108" t="s">
        <v>211</v>
      </c>
      <c r="C311" s="4">
        <f>VLOOKUP(B311,Table1[[name]:[impact]],3,FALSE)</f>
        <v>0</v>
      </c>
      <c r="D311" s="107">
        <v>0</v>
      </c>
      <c r="E311" s="5">
        <f t="shared" si="26"/>
        <v>0</v>
      </c>
    </row>
    <row r="312" spans="2:5" x14ac:dyDescent="0.35">
      <c r="B312" s="108" t="s">
        <v>211</v>
      </c>
      <c r="C312" s="4">
        <f>VLOOKUP(B312,Table1[[name]:[impact]],3,FALSE)</f>
        <v>0</v>
      </c>
      <c r="D312" s="107">
        <v>0</v>
      </c>
      <c r="E312" s="5">
        <f t="shared" si="26"/>
        <v>0</v>
      </c>
    </row>
    <row r="313" spans="2:5" x14ac:dyDescent="0.35">
      <c r="B313" s="108" t="s">
        <v>211</v>
      </c>
      <c r="C313" s="4">
        <f>VLOOKUP(B313,Table1[[name]:[impact]],3,FALSE)</f>
        <v>0</v>
      </c>
      <c r="D313" s="107">
        <v>0</v>
      </c>
      <c r="E313" s="5">
        <f t="shared" si="26"/>
        <v>0</v>
      </c>
    </row>
    <row r="314" spans="2:5" x14ac:dyDescent="0.35">
      <c r="B314" s="108" t="s">
        <v>211</v>
      </c>
      <c r="C314" s="4">
        <f>VLOOKUP(B314,Table1[[name]:[impact]],3,FALSE)</f>
        <v>0</v>
      </c>
      <c r="D314" s="107">
        <v>0</v>
      </c>
      <c r="E314" s="5">
        <f t="shared" si="26"/>
        <v>0</v>
      </c>
    </row>
    <row r="315" spans="2:5" x14ac:dyDescent="0.35">
      <c r="B315" s="108" t="s">
        <v>211</v>
      </c>
      <c r="C315" s="4">
        <f>VLOOKUP(B315,Table1[[name]:[impact]],3,FALSE)</f>
        <v>0</v>
      </c>
      <c r="D315" s="107">
        <v>0</v>
      </c>
      <c r="E315" s="5">
        <f t="shared" si="26"/>
        <v>0</v>
      </c>
    </row>
    <row r="316" spans="2:5" x14ac:dyDescent="0.35">
      <c r="B316" s="108" t="s">
        <v>211</v>
      </c>
      <c r="C316" s="4">
        <f>VLOOKUP(B316,Table1[[name]:[impact]],3,FALSE)</f>
        <v>0</v>
      </c>
      <c r="D316" s="107">
        <v>0</v>
      </c>
      <c r="E316" s="5">
        <f t="shared" si="26"/>
        <v>0</v>
      </c>
    </row>
    <row r="317" spans="2:5" x14ac:dyDescent="0.35">
      <c r="B317" s="108" t="s">
        <v>211</v>
      </c>
      <c r="C317" s="4">
        <f>VLOOKUP(B317,Table1[[name]:[impact]],3,FALSE)</f>
        <v>0</v>
      </c>
      <c r="D317" s="107">
        <v>0</v>
      </c>
      <c r="E317" s="5">
        <f t="shared" si="26"/>
        <v>0</v>
      </c>
    </row>
    <row r="318" spans="2:5" x14ac:dyDescent="0.35">
      <c r="B318" s="108" t="s">
        <v>211</v>
      </c>
      <c r="C318" s="4">
        <f>VLOOKUP(B318,Table1[[name]:[impact]],3,FALSE)</f>
        <v>0</v>
      </c>
      <c r="D318" s="107">
        <v>0</v>
      </c>
      <c r="E318" s="5">
        <f t="shared" si="26"/>
        <v>0</v>
      </c>
    </row>
    <row r="319" spans="2:5" x14ac:dyDescent="0.35">
      <c r="B319" s="108" t="s">
        <v>211</v>
      </c>
      <c r="C319" s="4">
        <f>VLOOKUP(B319,Table1[[name]:[impact]],3,FALSE)</f>
        <v>0</v>
      </c>
      <c r="D319" s="107">
        <v>0</v>
      </c>
      <c r="E319" s="5">
        <f t="shared" si="26"/>
        <v>0</v>
      </c>
    </row>
    <row r="320" spans="2:5" x14ac:dyDescent="0.35">
      <c r="B320" s="108" t="s">
        <v>211</v>
      </c>
      <c r="C320" s="4">
        <f>VLOOKUP(B320,Table1[[name]:[impact]],3,FALSE)</f>
        <v>0</v>
      </c>
      <c r="D320" s="107">
        <v>0</v>
      </c>
      <c r="E320" s="5">
        <f t="shared" si="26"/>
        <v>0</v>
      </c>
    </row>
    <row r="321" spans="2:5" x14ac:dyDescent="0.35">
      <c r="B321" s="108" t="s">
        <v>211</v>
      </c>
      <c r="C321" s="4">
        <f>VLOOKUP(B321,Table1[[name]:[impact]],3,FALSE)</f>
        <v>0</v>
      </c>
      <c r="D321" s="107">
        <v>0</v>
      </c>
      <c r="E321" s="5">
        <f t="shared" si="26"/>
        <v>0</v>
      </c>
    </row>
    <row r="322" spans="2:5" x14ac:dyDescent="0.35">
      <c r="B322" s="108" t="s">
        <v>211</v>
      </c>
      <c r="C322" s="4">
        <f>VLOOKUP(B322,Table1[[name]:[impact]],3,FALSE)</f>
        <v>0</v>
      </c>
      <c r="D322" s="107">
        <v>0</v>
      </c>
      <c r="E322" s="5">
        <f t="shared" si="26"/>
        <v>0</v>
      </c>
    </row>
    <row r="323" spans="2:5" x14ac:dyDescent="0.35">
      <c r="B323" s="108" t="s">
        <v>211</v>
      </c>
      <c r="C323" s="4">
        <f>VLOOKUP(B323,Table1[[name]:[impact]],3,FALSE)</f>
        <v>0</v>
      </c>
      <c r="D323" s="107">
        <v>0</v>
      </c>
      <c r="E323" s="5">
        <f t="shared" si="26"/>
        <v>0</v>
      </c>
    </row>
    <row r="324" spans="2:5" x14ac:dyDescent="0.35">
      <c r="B324" s="108" t="s">
        <v>211</v>
      </c>
      <c r="C324" s="4">
        <f>VLOOKUP(B324,Table1[[name]:[impact]],3,FALSE)</f>
        <v>0</v>
      </c>
      <c r="D324" s="107">
        <v>0</v>
      </c>
      <c r="E324" s="5">
        <f t="shared" si="26"/>
        <v>0</v>
      </c>
    </row>
    <row r="325" spans="2:5" x14ac:dyDescent="0.35">
      <c r="B325" s="108" t="s">
        <v>211</v>
      </c>
      <c r="C325" s="4">
        <f>VLOOKUP(B325,Table1[[name]:[impact]],3,FALSE)</f>
        <v>0</v>
      </c>
      <c r="D325" s="107">
        <v>0</v>
      </c>
      <c r="E325" s="5">
        <f t="shared" si="26"/>
        <v>0</v>
      </c>
    </row>
    <row r="326" spans="2:5" x14ac:dyDescent="0.35">
      <c r="B326" s="108" t="s">
        <v>211</v>
      </c>
      <c r="C326" s="4">
        <f>VLOOKUP(B326,Table1[[name]:[impact]],3,FALSE)</f>
        <v>0</v>
      </c>
      <c r="D326" s="107">
        <v>0</v>
      </c>
      <c r="E326" s="5">
        <f t="shared" si="26"/>
        <v>0</v>
      </c>
    </row>
    <row r="327" spans="2:5" x14ac:dyDescent="0.35">
      <c r="B327" s="108" t="s">
        <v>211</v>
      </c>
      <c r="C327" s="4">
        <f>VLOOKUP(B327,Table1[[name]:[impact]],3,FALSE)</f>
        <v>0</v>
      </c>
      <c r="D327" s="107">
        <v>0</v>
      </c>
      <c r="E327" s="5">
        <f t="shared" si="26"/>
        <v>0</v>
      </c>
    </row>
    <row r="328" spans="2:5" x14ac:dyDescent="0.35">
      <c r="B328" s="3"/>
      <c r="C328" s="4"/>
      <c r="D328" s="4"/>
      <c r="E328" s="5"/>
    </row>
    <row r="329" spans="2:5" x14ac:dyDescent="0.35">
      <c r="B329" s="3" t="s">
        <v>256</v>
      </c>
      <c r="C329" s="4"/>
      <c r="D329" s="95">
        <f>SUM(D308:D327)</f>
        <v>0</v>
      </c>
      <c r="E329" s="94">
        <f>SUM(E308:E327)</f>
        <v>0</v>
      </c>
    </row>
    <row r="330" spans="2:5" x14ac:dyDescent="0.35">
      <c r="B330" s="3" t="s">
        <v>257</v>
      </c>
      <c r="C330" s="100">
        <v>0</v>
      </c>
      <c r="D330" s="95">
        <f>D329-(C330*D329)</f>
        <v>0</v>
      </c>
      <c r="E330" s="94"/>
    </row>
    <row r="331" spans="2:5" x14ac:dyDescent="0.35">
      <c r="B331" s="3" t="s">
        <v>258</v>
      </c>
      <c r="C331" s="4"/>
      <c r="D331" s="4"/>
      <c r="E331" s="94">
        <f>IFERROR(E329/D330,0)</f>
        <v>0</v>
      </c>
    </row>
    <row r="332" spans="2:5" x14ac:dyDescent="0.35">
      <c r="B332" s="101" t="s">
        <v>283</v>
      </c>
      <c r="C332" s="102"/>
      <c r="D332" s="103">
        <v>0</v>
      </c>
      <c r="E332" s="104">
        <f>E331*D332</f>
        <v>0</v>
      </c>
    </row>
    <row r="333" spans="2:5" x14ac:dyDescent="0.35">
      <c r="B333" s="87" t="s">
        <v>259</v>
      </c>
      <c r="C333" s="105">
        <f>IFERROR(D330/D332,0)</f>
        <v>0</v>
      </c>
      <c r="D333" s="52"/>
      <c r="E333" s="97"/>
    </row>
    <row r="335" spans="2:5" x14ac:dyDescent="0.35">
      <c r="B335" s="2" t="s">
        <v>269</v>
      </c>
      <c r="C335" s="98" t="s">
        <v>211</v>
      </c>
      <c r="D335" s="92"/>
      <c r="E335" s="99"/>
    </row>
    <row r="336" spans="2:5" x14ac:dyDescent="0.35">
      <c r="B336" s="3" t="s">
        <v>208</v>
      </c>
      <c r="C336" s="4" t="s">
        <v>207</v>
      </c>
      <c r="D336" s="4" t="s">
        <v>209</v>
      </c>
      <c r="E336" s="5" t="s">
        <v>210</v>
      </c>
    </row>
    <row r="337" spans="2:5" x14ac:dyDescent="0.35">
      <c r="B337" s="108" t="s">
        <v>211</v>
      </c>
      <c r="C337" s="4">
        <f>VLOOKUP(B337,Table1[[name]:[impact]],3,FALSE)</f>
        <v>0</v>
      </c>
      <c r="D337" s="107">
        <v>0</v>
      </c>
      <c r="E337" s="5">
        <f t="shared" ref="E337:E356" si="27">C337*D337</f>
        <v>0</v>
      </c>
    </row>
    <row r="338" spans="2:5" x14ac:dyDescent="0.35">
      <c r="B338" s="108" t="s">
        <v>211</v>
      </c>
      <c r="C338" s="4">
        <f>VLOOKUP(B338,Table1[[name]:[impact]],3,FALSE)</f>
        <v>0</v>
      </c>
      <c r="D338" s="107">
        <v>0</v>
      </c>
      <c r="E338" s="5">
        <f t="shared" si="27"/>
        <v>0</v>
      </c>
    </row>
    <row r="339" spans="2:5" x14ac:dyDescent="0.35">
      <c r="B339" s="108" t="s">
        <v>211</v>
      </c>
      <c r="C339" s="4">
        <f>VLOOKUP(B339,Table1[[name]:[impact]],3,FALSE)</f>
        <v>0</v>
      </c>
      <c r="D339" s="107">
        <v>0</v>
      </c>
      <c r="E339" s="5">
        <f t="shared" si="27"/>
        <v>0</v>
      </c>
    </row>
    <row r="340" spans="2:5" x14ac:dyDescent="0.35">
      <c r="B340" s="108" t="s">
        <v>211</v>
      </c>
      <c r="C340" s="4">
        <f>VLOOKUP(B340,Table1[[name]:[impact]],3,FALSE)</f>
        <v>0</v>
      </c>
      <c r="D340" s="107">
        <v>0</v>
      </c>
      <c r="E340" s="5">
        <f t="shared" si="27"/>
        <v>0</v>
      </c>
    </row>
    <row r="341" spans="2:5" x14ac:dyDescent="0.35">
      <c r="B341" s="108" t="s">
        <v>211</v>
      </c>
      <c r="C341" s="4">
        <f>VLOOKUP(B341,Table1[[name]:[impact]],3,FALSE)</f>
        <v>0</v>
      </c>
      <c r="D341" s="107">
        <v>0</v>
      </c>
      <c r="E341" s="5">
        <f t="shared" si="27"/>
        <v>0</v>
      </c>
    </row>
    <row r="342" spans="2:5" x14ac:dyDescent="0.35">
      <c r="B342" s="108" t="s">
        <v>211</v>
      </c>
      <c r="C342" s="4">
        <f>VLOOKUP(B342,Table1[[name]:[impact]],3,FALSE)</f>
        <v>0</v>
      </c>
      <c r="D342" s="107">
        <v>0</v>
      </c>
      <c r="E342" s="5">
        <f t="shared" si="27"/>
        <v>0</v>
      </c>
    </row>
    <row r="343" spans="2:5" x14ac:dyDescent="0.35">
      <c r="B343" s="108" t="s">
        <v>211</v>
      </c>
      <c r="C343" s="4">
        <f>VLOOKUP(B343,Table1[[name]:[impact]],3,FALSE)</f>
        <v>0</v>
      </c>
      <c r="D343" s="107">
        <v>0</v>
      </c>
      <c r="E343" s="5">
        <f t="shared" si="27"/>
        <v>0</v>
      </c>
    </row>
    <row r="344" spans="2:5" x14ac:dyDescent="0.35">
      <c r="B344" s="108" t="s">
        <v>211</v>
      </c>
      <c r="C344" s="4">
        <f>VLOOKUP(B344,Table1[[name]:[impact]],3,FALSE)</f>
        <v>0</v>
      </c>
      <c r="D344" s="107">
        <v>0</v>
      </c>
      <c r="E344" s="5">
        <f t="shared" si="27"/>
        <v>0</v>
      </c>
    </row>
    <row r="345" spans="2:5" x14ac:dyDescent="0.35">
      <c r="B345" s="108" t="s">
        <v>211</v>
      </c>
      <c r="C345" s="4">
        <f>VLOOKUP(B345,Table1[[name]:[impact]],3,FALSE)</f>
        <v>0</v>
      </c>
      <c r="D345" s="107">
        <v>0</v>
      </c>
      <c r="E345" s="5">
        <f t="shared" si="27"/>
        <v>0</v>
      </c>
    </row>
    <row r="346" spans="2:5" x14ac:dyDescent="0.35">
      <c r="B346" s="108" t="s">
        <v>211</v>
      </c>
      <c r="C346" s="4">
        <f>VLOOKUP(B346,Table1[[name]:[impact]],3,FALSE)</f>
        <v>0</v>
      </c>
      <c r="D346" s="107">
        <v>0</v>
      </c>
      <c r="E346" s="5">
        <f t="shared" si="27"/>
        <v>0</v>
      </c>
    </row>
    <row r="347" spans="2:5" x14ac:dyDescent="0.35">
      <c r="B347" s="108" t="s">
        <v>211</v>
      </c>
      <c r="C347" s="4">
        <f>VLOOKUP(B347,Table1[[name]:[impact]],3,FALSE)</f>
        <v>0</v>
      </c>
      <c r="D347" s="107">
        <v>0</v>
      </c>
      <c r="E347" s="5">
        <f t="shared" si="27"/>
        <v>0</v>
      </c>
    </row>
    <row r="348" spans="2:5" x14ac:dyDescent="0.35">
      <c r="B348" s="108" t="s">
        <v>211</v>
      </c>
      <c r="C348" s="4">
        <f>VLOOKUP(B348,Table1[[name]:[impact]],3,FALSE)</f>
        <v>0</v>
      </c>
      <c r="D348" s="107">
        <v>0</v>
      </c>
      <c r="E348" s="5">
        <f t="shared" si="27"/>
        <v>0</v>
      </c>
    </row>
    <row r="349" spans="2:5" x14ac:dyDescent="0.35">
      <c r="B349" s="108" t="s">
        <v>211</v>
      </c>
      <c r="C349" s="4">
        <f>VLOOKUP(B349,Table1[[name]:[impact]],3,FALSE)</f>
        <v>0</v>
      </c>
      <c r="D349" s="107">
        <v>0</v>
      </c>
      <c r="E349" s="5">
        <f t="shared" si="27"/>
        <v>0</v>
      </c>
    </row>
    <row r="350" spans="2:5" x14ac:dyDescent="0.35">
      <c r="B350" s="108" t="s">
        <v>211</v>
      </c>
      <c r="C350" s="4">
        <f>VLOOKUP(B350,Table1[[name]:[impact]],3,FALSE)</f>
        <v>0</v>
      </c>
      <c r="D350" s="107">
        <v>0</v>
      </c>
      <c r="E350" s="5">
        <f t="shared" si="27"/>
        <v>0</v>
      </c>
    </row>
    <row r="351" spans="2:5" x14ac:dyDescent="0.35">
      <c r="B351" s="108" t="s">
        <v>211</v>
      </c>
      <c r="C351" s="4">
        <f>VLOOKUP(B351,Table1[[name]:[impact]],3,FALSE)</f>
        <v>0</v>
      </c>
      <c r="D351" s="107">
        <v>0</v>
      </c>
      <c r="E351" s="5">
        <f t="shared" si="27"/>
        <v>0</v>
      </c>
    </row>
    <row r="352" spans="2:5" x14ac:dyDescent="0.35">
      <c r="B352" s="108" t="s">
        <v>211</v>
      </c>
      <c r="C352" s="4">
        <f>VLOOKUP(B352,Table1[[name]:[impact]],3,FALSE)</f>
        <v>0</v>
      </c>
      <c r="D352" s="107">
        <v>0</v>
      </c>
      <c r="E352" s="5">
        <f t="shared" si="27"/>
        <v>0</v>
      </c>
    </row>
    <row r="353" spans="2:5" x14ac:dyDescent="0.35">
      <c r="B353" s="108" t="s">
        <v>211</v>
      </c>
      <c r="C353" s="4">
        <f>VLOOKUP(B353,Table1[[name]:[impact]],3,FALSE)</f>
        <v>0</v>
      </c>
      <c r="D353" s="107">
        <v>0</v>
      </c>
      <c r="E353" s="5">
        <f t="shared" si="27"/>
        <v>0</v>
      </c>
    </row>
    <row r="354" spans="2:5" x14ac:dyDescent="0.35">
      <c r="B354" s="108" t="s">
        <v>211</v>
      </c>
      <c r="C354" s="4">
        <f>VLOOKUP(B354,Table1[[name]:[impact]],3,FALSE)</f>
        <v>0</v>
      </c>
      <c r="D354" s="107">
        <v>0</v>
      </c>
      <c r="E354" s="5">
        <f t="shared" si="27"/>
        <v>0</v>
      </c>
    </row>
    <row r="355" spans="2:5" x14ac:dyDescent="0.35">
      <c r="B355" s="108" t="s">
        <v>211</v>
      </c>
      <c r="C355" s="4">
        <f>VLOOKUP(B355,Table1[[name]:[impact]],3,FALSE)</f>
        <v>0</v>
      </c>
      <c r="D355" s="107">
        <v>0</v>
      </c>
      <c r="E355" s="5">
        <f t="shared" si="27"/>
        <v>0</v>
      </c>
    </row>
    <row r="356" spans="2:5" x14ac:dyDescent="0.35">
      <c r="B356" s="108" t="s">
        <v>211</v>
      </c>
      <c r="C356" s="4">
        <f>VLOOKUP(B356,Table1[[name]:[impact]],3,FALSE)</f>
        <v>0</v>
      </c>
      <c r="D356" s="107">
        <v>0</v>
      </c>
      <c r="E356" s="5">
        <f t="shared" si="27"/>
        <v>0</v>
      </c>
    </row>
    <row r="357" spans="2:5" x14ac:dyDescent="0.35">
      <c r="B357" s="3"/>
      <c r="C357" s="4"/>
      <c r="D357" s="4"/>
      <c r="E357" s="5"/>
    </row>
    <row r="358" spans="2:5" x14ac:dyDescent="0.35">
      <c r="B358" s="3" t="s">
        <v>256</v>
      </c>
      <c r="C358" s="4"/>
      <c r="D358" s="95">
        <f>SUM(D337:D356)</f>
        <v>0</v>
      </c>
      <c r="E358" s="94">
        <f>SUM(E337:E356)</f>
        <v>0</v>
      </c>
    </row>
    <row r="359" spans="2:5" x14ac:dyDescent="0.35">
      <c r="B359" s="3" t="s">
        <v>257</v>
      </c>
      <c r="C359" s="100">
        <v>0</v>
      </c>
      <c r="D359" s="95">
        <f>D358-(C359*D358)</f>
        <v>0</v>
      </c>
      <c r="E359" s="94"/>
    </row>
    <row r="360" spans="2:5" x14ac:dyDescent="0.35">
      <c r="B360" s="3" t="s">
        <v>258</v>
      </c>
      <c r="C360" s="4"/>
      <c r="D360" s="4"/>
      <c r="E360" s="94">
        <f>IFERROR(E358/D359,0)</f>
        <v>0</v>
      </c>
    </row>
    <row r="361" spans="2:5" x14ac:dyDescent="0.35">
      <c r="B361" s="101" t="s">
        <v>283</v>
      </c>
      <c r="C361" s="102"/>
      <c r="D361" s="103">
        <v>0</v>
      </c>
      <c r="E361" s="104">
        <f>E360*D361</f>
        <v>0</v>
      </c>
    </row>
    <row r="362" spans="2:5" x14ac:dyDescent="0.35">
      <c r="B362" s="87" t="s">
        <v>259</v>
      </c>
      <c r="C362" s="105">
        <f>IFERROR(D359/D361,0)</f>
        <v>0</v>
      </c>
      <c r="D362" s="52"/>
      <c r="E362" s="97"/>
    </row>
    <row r="364" spans="2:5" x14ac:dyDescent="0.35">
      <c r="B364" s="2" t="s">
        <v>269</v>
      </c>
      <c r="C364" s="98" t="s">
        <v>211</v>
      </c>
      <c r="D364" s="92"/>
      <c r="E364" s="99"/>
    </row>
    <row r="365" spans="2:5" x14ac:dyDescent="0.35">
      <c r="B365" s="3" t="s">
        <v>208</v>
      </c>
      <c r="C365" s="4" t="s">
        <v>207</v>
      </c>
      <c r="D365" s="4" t="s">
        <v>209</v>
      </c>
      <c r="E365" s="5" t="s">
        <v>210</v>
      </c>
    </row>
    <row r="366" spans="2:5" x14ac:dyDescent="0.35">
      <c r="B366" s="108" t="s">
        <v>211</v>
      </c>
      <c r="C366" s="4">
        <f>VLOOKUP(B366,Table1[[name]:[impact]],3,FALSE)</f>
        <v>0</v>
      </c>
      <c r="D366" s="107">
        <v>0</v>
      </c>
      <c r="E366" s="5">
        <f t="shared" ref="E366:E385" si="28">C366*D366</f>
        <v>0</v>
      </c>
    </row>
    <row r="367" spans="2:5" x14ac:dyDescent="0.35">
      <c r="B367" s="108" t="s">
        <v>211</v>
      </c>
      <c r="C367" s="4">
        <f>VLOOKUP(B367,Table1[[name]:[impact]],3,FALSE)</f>
        <v>0</v>
      </c>
      <c r="D367" s="107">
        <v>0</v>
      </c>
      <c r="E367" s="5">
        <f t="shared" si="28"/>
        <v>0</v>
      </c>
    </row>
    <row r="368" spans="2:5" x14ac:dyDescent="0.35">
      <c r="B368" s="108" t="s">
        <v>211</v>
      </c>
      <c r="C368" s="4">
        <f>VLOOKUP(B368,Table1[[name]:[impact]],3,FALSE)</f>
        <v>0</v>
      </c>
      <c r="D368" s="107">
        <v>0</v>
      </c>
      <c r="E368" s="5">
        <f t="shared" si="28"/>
        <v>0</v>
      </c>
    </row>
    <row r="369" spans="2:5" x14ac:dyDescent="0.35">
      <c r="B369" s="108" t="s">
        <v>211</v>
      </c>
      <c r="C369" s="4">
        <f>VLOOKUP(B369,Table1[[name]:[impact]],3,FALSE)</f>
        <v>0</v>
      </c>
      <c r="D369" s="107">
        <v>0</v>
      </c>
      <c r="E369" s="5">
        <f t="shared" si="28"/>
        <v>0</v>
      </c>
    </row>
    <row r="370" spans="2:5" x14ac:dyDescent="0.35">
      <c r="B370" s="108" t="s">
        <v>211</v>
      </c>
      <c r="C370" s="4">
        <f>VLOOKUP(B370,Table1[[name]:[impact]],3,FALSE)</f>
        <v>0</v>
      </c>
      <c r="D370" s="107">
        <v>0</v>
      </c>
      <c r="E370" s="5">
        <f t="shared" si="28"/>
        <v>0</v>
      </c>
    </row>
    <row r="371" spans="2:5" x14ac:dyDescent="0.35">
      <c r="B371" s="108" t="s">
        <v>211</v>
      </c>
      <c r="C371" s="4">
        <f>VLOOKUP(B371,Table1[[name]:[impact]],3,FALSE)</f>
        <v>0</v>
      </c>
      <c r="D371" s="107">
        <v>0</v>
      </c>
      <c r="E371" s="5">
        <f t="shared" si="28"/>
        <v>0</v>
      </c>
    </row>
    <row r="372" spans="2:5" x14ac:dyDescent="0.35">
      <c r="B372" s="108" t="s">
        <v>211</v>
      </c>
      <c r="C372" s="4">
        <f>VLOOKUP(B372,Table1[[name]:[impact]],3,FALSE)</f>
        <v>0</v>
      </c>
      <c r="D372" s="107">
        <v>0</v>
      </c>
      <c r="E372" s="5">
        <f t="shared" si="28"/>
        <v>0</v>
      </c>
    </row>
    <row r="373" spans="2:5" x14ac:dyDescent="0.35">
      <c r="B373" s="108" t="s">
        <v>211</v>
      </c>
      <c r="C373" s="4">
        <f>VLOOKUP(B373,Table1[[name]:[impact]],3,FALSE)</f>
        <v>0</v>
      </c>
      <c r="D373" s="107">
        <v>0</v>
      </c>
      <c r="E373" s="5">
        <f t="shared" si="28"/>
        <v>0</v>
      </c>
    </row>
    <row r="374" spans="2:5" x14ac:dyDescent="0.35">
      <c r="B374" s="108" t="s">
        <v>211</v>
      </c>
      <c r="C374" s="4">
        <f>VLOOKUP(B374,Table1[[name]:[impact]],3,FALSE)</f>
        <v>0</v>
      </c>
      <c r="D374" s="107">
        <v>0</v>
      </c>
      <c r="E374" s="5">
        <f t="shared" si="28"/>
        <v>0</v>
      </c>
    </row>
    <row r="375" spans="2:5" x14ac:dyDescent="0.35">
      <c r="B375" s="108" t="s">
        <v>211</v>
      </c>
      <c r="C375" s="4">
        <f>VLOOKUP(B375,Table1[[name]:[impact]],3,FALSE)</f>
        <v>0</v>
      </c>
      <c r="D375" s="107">
        <v>0</v>
      </c>
      <c r="E375" s="5">
        <f t="shared" si="28"/>
        <v>0</v>
      </c>
    </row>
    <row r="376" spans="2:5" x14ac:dyDescent="0.35">
      <c r="B376" s="108" t="s">
        <v>211</v>
      </c>
      <c r="C376" s="4">
        <f>VLOOKUP(B376,Table1[[name]:[impact]],3,FALSE)</f>
        <v>0</v>
      </c>
      <c r="D376" s="107">
        <v>0</v>
      </c>
      <c r="E376" s="5">
        <f t="shared" si="28"/>
        <v>0</v>
      </c>
    </row>
    <row r="377" spans="2:5" x14ac:dyDescent="0.35">
      <c r="B377" s="108" t="s">
        <v>211</v>
      </c>
      <c r="C377" s="4">
        <f>VLOOKUP(B377,Table1[[name]:[impact]],3,FALSE)</f>
        <v>0</v>
      </c>
      <c r="D377" s="107">
        <v>0</v>
      </c>
      <c r="E377" s="5">
        <f t="shared" si="28"/>
        <v>0</v>
      </c>
    </row>
    <row r="378" spans="2:5" x14ac:dyDescent="0.35">
      <c r="B378" s="108" t="s">
        <v>211</v>
      </c>
      <c r="C378" s="4">
        <f>VLOOKUP(B378,Table1[[name]:[impact]],3,FALSE)</f>
        <v>0</v>
      </c>
      <c r="D378" s="107">
        <v>0</v>
      </c>
      <c r="E378" s="5">
        <f t="shared" si="28"/>
        <v>0</v>
      </c>
    </row>
    <row r="379" spans="2:5" x14ac:dyDescent="0.35">
      <c r="B379" s="108" t="s">
        <v>211</v>
      </c>
      <c r="C379" s="4">
        <f>VLOOKUP(B379,Table1[[name]:[impact]],3,FALSE)</f>
        <v>0</v>
      </c>
      <c r="D379" s="107">
        <v>0</v>
      </c>
      <c r="E379" s="5">
        <f t="shared" si="28"/>
        <v>0</v>
      </c>
    </row>
    <row r="380" spans="2:5" x14ac:dyDescent="0.35">
      <c r="B380" s="108" t="s">
        <v>211</v>
      </c>
      <c r="C380" s="4">
        <f>VLOOKUP(B380,Table1[[name]:[impact]],3,FALSE)</f>
        <v>0</v>
      </c>
      <c r="D380" s="107">
        <v>0</v>
      </c>
      <c r="E380" s="5">
        <f t="shared" si="28"/>
        <v>0</v>
      </c>
    </row>
    <row r="381" spans="2:5" x14ac:dyDescent="0.35">
      <c r="B381" s="108" t="s">
        <v>211</v>
      </c>
      <c r="C381" s="4">
        <f>VLOOKUP(B381,Table1[[name]:[impact]],3,FALSE)</f>
        <v>0</v>
      </c>
      <c r="D381" s="107">
        <v>0</v>
      </c>
      <c r="E381" s="5">
        <f t="shared" si="28"/>
        <v>0</v>
      </c>
    </row>
    <row r="382" spans="2:5" x14ac:dyDescent="0.35">
      <c r="B382" s="108" t="s">
        <v>211</v>
      </c>
      <c r="C382" s="4">
        <f>VLOOKUP(B382,Table1[[name]:[impact]],3,FALSE)</f>
        <v>0</v>
      </c>
      <c r="D382" s="107">
        <v>0</v>
      </c>
      <c r="E382" s="5">
        <f t="shared" si="28"/>
        <v>0</v>
      </c>
    </row>
    <row r="383" spans="2:5" x14ac:dyDescent="0.35">
      <c r="B383" s="108" t="s">
        <v>211</v>
      </c>
      <c r="C383" s="4">
        <f>VLOOKUP(B383,Table1[[name]:[impact]],3,FALSE)</f>
        <v>0</v>
      </c>
      <c r="D383" s="107">
        <v>0</v>
      </c>
      <c r="E383" s="5">
        <f t="shared" si="28"/>
        <v>0</v>
      </c>
    </row>
    <row r="384" spans="2:5" x14ac:dyDescent="0.35">
      <c r="B384" s="108" t="s">
        <v>211</v>
      </c>
      <c r="C384" s="4">
        <f>VLOOKUP(B384,Table1[[name]:[impact]],3,FALSE)</f>
        <v>0</v>
      </c>
      <c r="D384" s="107">
        <v>0</v>
      </c>
      <c r="E384" s="5">
        <f t="shared" si="28"/>
        <v>0</v>
      </c>
    </row>
    <row r="385" spans="2:5" x14ac:dyDescent="0.35">
      <c r="B385" s="108" t="s">
        <v>211</v>
      </c>
      <c r="C385" s="4">
        <f>VLOOKUP(B385,Table1[[name]:[impact]],3,FALSE)</f>
        <v>0</v>
      </c>
      <c r="D385" s="107">
        <v>0</v>
      </c>
      <c r="E385" s="5">
        <f t="shared" si="28"/>
        <v>0</v>
      </c>
    </row>
    <row r="386" spans="2:5" x14ac:dyDescent="0.35">
      <c r="B386" s="3"/>
      <c r="C386" s="4"/>
      <c r="D386" s="4"/>
      <c r="E386" s="5"/>
    </row>
    <row r="387" spans="2:5" x14ac:dyDescent="0.35">
      <c r="B387" s="3" t="s">
        <v>256</v>
      </c>
      <c r="C387" s="4"/>
      <c r="D387" s="95">
        <f>SUM(D366:D385)</f>
        <v>0</v>
      </c>
      <c r="E387" s="94">
        <f>SUM(E366:E385)</f>
        <v>0</v>
      </c>
    </row>
    <row r="388" spans="2:5" x14ac:dyDescent="0.35">
      <c r="B388" s="3" t="s">
        <v>257</v>
      </c>
      <c r="C388" s="100">
        <v>0</v>
      </c>
      <c r="D388" s="95">
        <f>D387-(C388*D387)</f>
        <v>0</v>
      </c>
      <c r="E388" s="94"/>
    </row>
    <row r="389" spans="2:5" x14ac:dyDescent="0.35">
      <c r="B389" s="3" t="s">
        <v>258</v>
      </c>
      <c r="C389" s="4"/>
      <c r="D389" s="4"/>
      <c r="E389" s="94">
        <f>IFERROR(E387/D388,0)</f>
        <v>0</v>
      </c>
    </row>
    <row r="390" spans="2:5" x14ac:dyDescent="0.35">
      <c r="B390" s="101" t="s">
        <v>283</v>
      </c>
      <c r="C390" s="102"/>
      <c r="D390" s="103">
        <v>0</v>
      </c>
      <c r="E390" s="104">
        <f>E389*D390</f>
        <v>0</v>
      </c>
    </row>
    <row r="391" spans="2:5" x14ac:dyDescent="0.35">
      <c r="B391" s="87" t="s">
        <v>259</v>
      </c>
      <c r="C391" s="105">
        <f>IFERROR(D388/D390,0)</f>
        <v>0</v>
      </c>
      <c r="D391" s="52"/>
      <c r="E391" s="97"/>
    </row>
    <row r="393" spans="2:5" x14ac:dyDescent="0.35">
      <c r="B393" s="2" t="s">
        <v>269</v>
      </c>
      <c r="C393" s="98" t="s">
        <v>211</v>
      </c>
      <c r="D393" s="92"/>
      <c r="E393" s="99"/>
    </row>
    <row r="394" spans="2:5" x14ac:dyDescent="0.35">
      <c r="B394" s="3" t="s">
        <v>208</v>
      </c>
      <c r="C394" s="4" t="s">
        <v>207</v>
      </c>
      <c r="D394" s="4" t="s">
        <v>209</v>
      </c>
      <c r="E394" s="5" t="s">
        <v>210</v>
      </c>
    </row>
    <row r="395" spans="2:5" x14ac:dyDescent="0.35">
      <c r="B395" s="108" t="s">
        <v>211</v>
      </c>
      <c r="C395" s="4">
        <f>VLOOKUP(B395,Table1[[name]:[impact]],3,FALSE)</f>
        <v>0</v>
      </c>
      <c r="D395" s="107">
        <v>0</v>
      </c>
      <c r="E395" s="5">
        <f t="shared" ref="E395:E414" si="29">C395*D395</f>
        <v>0</v>
      </c>
    </row>
    <row r="396" spans="2:5" x14ac:dyDescent="0.35">
      <c r="B396" s="108" t="s">
        <v>211</v>
      </c>
      <c r="C396" s="4">
        <f>VLOOKUP(B396,Table1[[name]:[impact]],3,FALSE)</f>
        <v>0</v>
      </c>
      <c r="D396" s="107">
        <v>0</v>
      </c>
      <c r="E396" s="5">
        <f t="shared" si="29"/>
        <v>0</v>
      </c>
    </row>
    <row r="397" spans="2:5" x14ac:dyDescent="0.35">
      <c r="B397" s="108" t="s">
        <v>211</v>
      </c>
      <c r="C397" s="4">
        <f>VLOOKUP(B397,Table1[[name]:[impact]],3,FALSE)</f>
        <v>0</v>
      </c>
      <c r="D397" s="107">
        <v>0</v>
      </c>
      <c r="E397" s="5">
        <f t="shared" si="29"/>
        <v>0</v>
      </c>
    </row>
    <row r="398" spans="2:5" x14ac:dyDescent="0.35">
      <c r="B398" s="108" t="s">
        <v>211</v>
      </c>
      <c r="C398" s="4">
        <f>VLOOKUP(B398,Table1[[name]:[impact]],3,FALSE)</f>
        <v>0</v>
      </c>
      <c r="D398" s="107">
        <v>0</v>
      </c>
      <c r="E398" s="5">
        <f t="shared" si="29"/>
        <v>0</v>
      </c>
    </row>
    <row r="399" spans="2:5" x14ac:dyDescent="0.35">
      <c r="B399" s="108" t="s">
        <v>211</v>
      </c>
      <c r="C399" s="4">
        <f>VLOOKUP(B399,Table1[[name]:[impact]],3,FALSE)</f>
        <v>0</v>
      </c>
      <c r="D399" s="107">
        <v>0</v>
      </c>
      <c r="E399" s="5">
        <f t="shared" si="29"/>
        <v>0</v>
      </c>
    </row>
    <row r="400" spans="2:5" x14ac:dyDescent="0.35">
      <c r="B400" s="108" t="s">
        <v>211</v>
      </c>
      <c r="C400" s="4">
        <f>VLOOKUP(B400,Table1[[name]:[impact]],3,FALSE)</f>
        <v>0</v>
      </c>
      <c r="D400" s="107">
        <v>0</v>
      </c>
      <c r="E400" s="5">
        <f t="shared" si="29"/>
        <v>0</v>
      </c>
    </row>
    <row r="401" spans="2:5" x14ac:dyDescent="0.35">
      <c r="B401" s="108" t="s">
        <v>211</v>
      </c>
      <c r="C401" s="4">
        <f>VLOOKUP(B401,Table1[[name]:[impact]],3,FALSE)</f>
        <v>0</v>
      </c>
      <c r="D401" s="107">
        <v>0</v>
      </c>
      <c r="E401" s="5">
        <f t="shared" si="29"/>
        <v>0</v>
      </c>
    </row>
    <row r="402" spans="2:5" x14ac:dyDescent="0.35">
      <c r="B402" s="108" t="s">
        <v>211</v>
      </c>
      <c r="C402" s="4">
        <f>VLOOKUP(B402,Table1[[name]:[impact]],3,FALSE)</f>
        <v>0</v>
      </c>
      <c r="D402" s="107">
        <v>0</v>
      </c>
      <c r="E402" s="5">
        <f t="shared" si="29"/>
        <v>0</v>
      </c>
    </row>
    <row r="403" spans="2:5" x14ac:dyDescent="0.35">
      <c r="B403" s="108" t="s">
        <v>211</v>
      </c>
      <c r="C403" s="4">
        <f>VLOOKUP(B403,Table1[[name]:[impact]],3,FALSE)</f>
        <v>0</v>
      </c>
      <c r="D403" s="107">
        <v>0</v>
      </c>
      <c r="E403" s="5">
        <f t="shared" si="29"/>
        <v>0</v>
      </c>
    </row>
    <row r="404" spans="2:5" x14ac:dyDescent="0.35">
      <c r="B404" s="108" t="s">
        <v>211</v>
      </c>
      <c r="C404" s="4">
        <f>VLOOKUP(B404,Table1[[name]:[impact]],3,FALSE)</f>
        <v>0</v>
      </c>
      <c r="D404" s="107">
        <v>0</v>
      </c>
      <c r="E404" s="5">
        <f t="shared" si="29"/>
        <v>0</v>
      </c>
    </row>
    <row r="405" spans="2:5" x14ac:dyDescent="0.35">
      <c r="B405" s="108" t="s">
        <v>211</v>
      </c>
      <c r="C405" s="4">
        <f>VLOOKUP(B405,Table1[[name]:[impact]],3,FALSE)</f>
        <v>0</v>
      </c>
      <c r="D405" s="107">
        <v>0</v>
      </c>
      <c r="E405" s="5">
        <f t="shared" si="29"/>
        <v>0</v>
      </c>
    </row>
    <row r="406" spans="2:5" x14ac:dyDescent="0.35">
      <c r="B406" s="108" t="s">
        <v>211</v>
      </c>
      <c r="C406" s="4">
        <f>VLOOKUP(B406,Table1[[name]:[impact]],3,FALSE)</f>
        <v>0</v>
      </c>
      <c r="D406" s="107">
        <v>0</v>
      </c>
      <c r="E406" s="5">
        <f t="shared" si="29"/>
        <v>0</v>
      </c>
    </row>
    <row r="407" spans="2:5" x14ac:dyDescent="0.35">
      <c r="B407" s="108" t="s">
        <v>211</v>
      </c>
      <c r="C407" s="4">
        <f>VLOOKUP(B407,Table1[[name]:[impact]],3,FALSE)</f>
        <v>0</v>
      </c>
      <c r="D407" s="107">
        <v>0</v>
      </c>
      <c r="E407" s="5">
        <f t="shared" si="29"/>
        <v>0</v>
      </c>
    </row>
    <row r="408" spans="2:5" x14ac:dyDescent="0.35">
      <c r="B408" s="108" t="s">
        <v>211</v>
      </c>
      <c r="C408" s="4">
        <f>VLOOKUP(B408,Table1[[name]:[impact]],3,FALSE)</f>
        <v>0</v>
      </c>
      <c r="D408" s="107">
        <v>0</v>
      </c>
      <c r="E408" s="5">
        <f t="shared" si="29"/>
        <v>0</v>
      </c>
    </row>
    <row r="409" spans="2:5" x14ac:dyDescent="0.35">
      <c r="B409" s="108" t="s">
        <v>211</v>
      </c>
      <c r="C409" s="4">
        <f>VLOOKUP(B409,Table1[[name]:[impact]],3,FALSE)</f>
        <v>0</v>
      </c>
      <c r="D409" s="107">
        <v>0</v>
      </c>
      <c r="E409" s="5">
        <f t="shared" si="29"/>
        <v>0</v>
      </c>
    </row>
    <row r="410" spans="2:5" x14ac:dyDescent="0.35">
      <c r="B410" s="108" t="s">
        <v>211</v>
      </c>
      <c r="C410" s="4">
        <f>VLOOKUP(B410,Table1[[name]:[impact]],3,FALSE)</f>
        <v>0</v>
      </c>
      <c r="D410" s="107">
        <v>0</v>
      </c>
      <c r="E410" s="5">
        <f t="shared" si="29"/>
        <v>0</v>
      </c>
    </row>
    <row r="411" spans="2:5" x14ac:dyDescent="0.35">
      <c r="B411" s="108" t="s">
        <v>211</v>
      </c>
      <c r="C411" s="4">
        <f>VLOOKUP(B411,Table1[[name]:[impact]],3,FALSE)</f>
        <v>0</v>
      </c>
      <c r="D411" s="107">
        <v>0</v>
      </c>
      <c r="E411" s="5">
        <f t="shared" si="29"/>
        <v>0</v>
      </c>
    </row>
    <row r="412" spans="2:5" x14ac:dyDescent="0.35">
      <c r="B412" s="108" t="s">
        <v>211</v>
      </c>
      <c r="C412" s="4">
        <f>VLOOKUP(B412,Table1[[name]:[impact]],3,FALSE)</f>
        <v>0</v>
      </c>
      <c r="D412" s="107">
        <v>0</v>
      </c>
      <c r="E412" s="5">
        <f t="shared" si="29"/>
        <v>0</v>
      </c>
    </row>
    <row r="413" spans="2:5" x14ac:dyDescent="0.35">
      <c r="B413" s="108" t="s">
        <v>211</v>
      </c>
      <c r="C413" s="4">
        <f>VLOOKUP(B413,Table1[[name]:[impact]],3,FALSE)</f>
        <v>0</v>
      </c>
      <c r="D413" s="107">
        <v>0</v>
      </c>
      <c r="E413" s="5">
        <f t="shared" si="29"/>
        <v>0</v>
      </c>
    </row>
    <row r="414" spans="2:5" x14ac:dyDescent="0.35">
      <c r="B414" s="108" t="s">
        <v>211</v>
      </c>
      <c r="C414" s="4">
        <f>VLOOKUP(B414,Table1[[name]:[impact]],3,FALSE)</f>
        <v>0</v>
      </c>
      <c r="D414" s="107">
        <v>0</v>
      </c>
      <c r="E414" s="5">
        <f t="shared" si="29"/>
        <v>0</v>
      </c>
    </row>
    <row r="415" spans="2:5" x14ac:dyDescent="0.35">
      <c r="B415" s="3"/>
      <c r="C415" s="4"/>
      <c r="D415" s="4"/>
      <c r="E415" s="5"/>
    </row>
    <row r="416" spans="2:5" x14ac:dyDescent="0.35">
      <c r="B416" s="3" t="s">
        <v>256</v>
      </c>
      <c r="C416" s="4"/>
      <c r="D416" s="95">
        <f>SUM(D395:D414)</f>
        <v>0</v>
      </c>
      <c r="E416" s="94">
        <f>SUM(E395:E414)</f>
        <v>0</v>
      </c>
    </row>
    <row r="417" spans="2:5" x14ac:dyDescent="0.35">
      <c r="B417" s="3" t="s">
        <v>257</v>
      </c>
      <c r="C417" s="100">
        <v>0</v>
      </c>
      <c r="D417" s="95">
        <f>D416-(C417*D416)</f>
        <v>0</v>
      </c>
      <c r="E417" s="94"/>
    </row>
    <row r="418" spans="2:5" x14ac:dyDescent="0.35">
      <c r="B418" s="3" t="s">
        <v>258</v>
      </c>
      <c r="C418" s="4"/>
      <c r="D418" s="4"/>
      <c r="E418" s="94">
        <f>IFERROR(E416/D417,0)</f>
        <v>0</v>
      </c>
    </row>
    <row r="419" spans="2:5" x14ac:dyDescent="0.35">
      <c r="B419" s="101" t="s">
        <v>283</v>
      </c>
      <c r="C419" s="102"/>
      <c r="D419" s="103">
        <v>0</v>
      </c>
      <c r="E419" s="104">
        <f>E418*D419</f>
        <v>0</v>
      </c>
    </row>
    <row r="420" spans="2:5" x14ac:dyDescent="0.35">
      <c r="B420" s="87" t="s">
        <v>259</v>
      </c>
      <c r="C420" s="105">
        <f>IFERROR(D417/D419,0)</f>
        <v>0</v>
      </c>
      <c r="D420" s="52"/>
      <c r="E420" s="97"/>
    </row>
    <row r="422" spans="2:5" x14ac:dyDescent="0.35">
      <c r="B422" s="2" t="s">
        <v>269</v>
      </c>
      <c r="C422" s="98" t="s">
        <v>211</v>
      </c>
      <c r="D422" s="92"/>
      <c r="E422" s="99"/>
    </row>
    <row r="423" spans="2:5" x14ac:dyDescent="0.35">
      <c r="B423" s="3" t="s">
        <v>208</v>
      </c>
      <c r="C423" s="4" t="s">
        <v>207</v>
      </c>
      <c r="D423" s="4" t="s">
        <v>209</v>
      </c>
      <c r="E423" s="5" t="s">
        <v>210</v>
      </c>
    </row>
    <row r="424" spans="2:5" x14ac:dyDescent="0.35">
      <c r="B424" s="108" t="s">
        <v>211</v>
      </c>
      <c r="C424" s="4">
        <f>VLOOKUP(B424,Table1[[name]:[impact]],3,FALSE)</f>
        <v>0</v>
      </c>
      <c r="D424" s="107">
        <v>0</v>
      </c>
      <c r="E424" s="5">
        <f t="shared" ref="E424:E443" si="30">C424*D424</f>
        <v>0</v>
      </c>
    </row>
    <row r="425" spans="2:5" x14ac:dyDescent="0.35">
      <c r="B425" s="108" t="s">
        <v>211</v>
      </c>
      <c r="C425" s="4">
        <f>VLOOKUP(B425,Table1[[name]:[impact]],3,FALSE)</f>
        <v>0</v>
      </c>
      <c r="D425" s="107">
        <v>0</v>
      </c>
      <c r="E425" s="5">
        <f t="shared" si="30"/>
        <v>0</v>
      </c>
    </row>
    <row r="426" spans="2:5" x14ac:dyDescent="0.35">
      <c r="B426" s="108" t="s">
        <v>211</v>
      </c>
      <c r="C426" s="4">
        <f>VLOOKUP(B426,Table1[[name]:[impact]],3,FALSE)</f>
        <v>0</v>
      </c>
      <c r="D426" s="107">
        <v>0</v>
      </c>
      <c r="E426" s="5">
        <f t="shared" si="30"/>
        <v>0</v>
      </c>
    </row>
    <row r="427" spans="2:5" x14ac:dyDescent="0.35">
      <c r="B427" s="108" t="s">
        <v>211</v>
      </c>
      <c r="C427" s="4">
        <f>VLOOKUP(B427,Table1[[name]:[impact]],3,FALSE)</f>
        <v>0</v>
      </c>
      <c r="D427" s="107">
        <v>0</v>
      </c>
      <c r="E427" s="5">
        <f t="shared" si="30"/>
        <v>0</v>
      </c>
    </row>
    <row r="428" spans="2:5" x14ac:dyDescent="0.35">
      <c r="B428" s="108" t="s">
        <v>211</v>
      </c>
      <c r="C428" s="4">
        <f>VLOOKUP(B428,Table1[[name]:[impact]],3,FALSE)</f>
        <v>0</v>
      </c>
      <c r="D428" s="107">
        <v>0</v>
      </c>
      <c r="E428" s="5">
        <f t="shared" si="30"/>
        <v>0</v>
      </c>
    </row>
    <row r="429" spans="2:5" x14ac:dyDescent="0.35">
      <c r="B429" s="108" t="s">
        <v>211</v>
      </c>
      <c r="C429" s="4">
        <f>VLOOKUP(B429,Table1[[name]:[impact]],3,FALSE)</f>
        <v>0</v>
      </c>
      <c r="D429" s="107">
        <v>0</v>
      </c>
      <c r="E429" s="5">
        <f t="shared" si="30"/>
        <v>0</v>
      </c>
    </row>
    <row r="430" spans="2:5" x14ac:dyDescent="0.35">
      <c r="B430" s="108" t="s">
        <v>211</v>
      </c>
      <c r="C430" s="4">
        <f>VLOOKUP(B430,Table1[[name]:[impact]],3,FALSE)</f>
        <v>0</v>
      </c>
      <c r="D430" s="107">
        <v>0</v>
      </c>
      <c r="E430" s="5">
        <f t="shared" si="30"/>
        <v>0</v>
      </c>
    </row>
    <row r="431" spans="2:5" x14ac:dyDescent="0.35">
      <c r="B431" s="108" t="s">
        <v>211</v>
      </c>
      <c r="C431" s="4">
        <f>VLOOKUP(B431,Table1[[name]:[impact]],3,FALSE)</f>
        <v>0</v>
      </c>
      <c r="D431" s="107">
        <v>0</v>
      </c>
      <c r="E431" s="5">
        <f t="shared" si="30"/>
        <v>0</v>
      </c>
    </row>
    <row r="432" spans="2:5" x14ac:dyDescent="0.35">
      <c r="B432" s="108" t="s">
        <v>211</v>
      </c>
      <c r="C432" s="4">
        <f>VLOOKUP(B432,Table1[[name]:[impact]],3,FALSE)</f>
        <v>0</v>
      </c>
      <c r="D432" s="107">
        <v>0</v>
      </c>
      <c r="E432" s="5">
        <f t="shared" si="30"/>
        <v>0</v>
      </c>
    </row>
    <row r="433" spans="2:5" x14ac:dyDescent="0.35">
      <c r="B433" s="108" t="s">
        <v>211</v>
      </c>
      <c r="C433" s="4">
        <f>VLOOKUP(B433,Table1[[name]:[impact]],3,FALSE)</f>
        <v>0</v>
      </c>
      <c r="D433" s="107">
        <v>0</v>
      </c>
      <c r="E433" s="5">
        <f t="shared" si="30"/>
        <v>0</v>
      </c>
    </row>
    <row r="434" spans="2:5" x14ac:dyDescent="0.35">
      <c r="B434" s="108" t="s">
        <v>211</v>
      </c>
      <c r="C434" s="4">
        <f>VLOOKUP(B434,Table1[[name]:[impact]],3,FALSE)</f>
        <v>0</v>
      </c>
      <c r="D434" s="107">
        <v>0</v>
      </c>
      <c r="E434" s="5">
        <f t="shared" si="30"/>
        <v>0</v>
      </c>
    </row>
    <row r="435" spans="2:5" x14ac:dyDescent="0.35">
      <c r="B435" s="108" t="s">
        <v>211</v>
      </c>
      <c r="C435" s="4">
        <f>VLOOKUP(B435,Table1[[name]:[impact]],3,FALSE)</f>
        <v>0</v>
      </c>
      <c r="D435" s="107">
        <v>0</v>
      </c>
      <c r="E435" s="5">
        <f t="shared" si="30"/>
        <v>0</v>
      </c>
    </row>
    <row r="436" spans="2:5" x14ac:dyDescent="0.35">
      <c r="B436" s="108" t="s">
        <v>211</v>
      </c>
      <c r="C436" s="4">
        <f>VLOOKUP(B436,Table1[[name]:[impact]],3,FALSE)</f>
        <v>0</v>
      </c>
      <c r="D436" s="107">
        <v>0</v>
      </c>
      <c r="E436" s="5">
        <f t="shared" si="30"/>
        <v>0</v>
      </c>
    </row>
    <row r="437" spans="2:5" x14ac:dyDescent="0.35">
      <c r="B437" s="108" t="s">
        <v>211</v>
      </c>
      <c r="C437" s="4">
        <f>VLOOKUP(B437,Table1[[name]:[impact]],3,FALSE)</f>
        <v>0</v>
      </c>
      <c r="D437" s="107">
        <v>0</v>
      </c>
      <c r="E437" s="5">
        <f t="shared" si="30"/>
        <v>0</v>
      </c>
    </row>
    <row r="438" spans="2:5" x14ac:dyDescent="0.35">
      <c r="B438" s="108" t="s">
        <v>211</v>
      </c>
      <c r="C438" s="4">
        <f>VLOOKUP(B438,Table1[[name]:[impact]],3,FALSE)</f>
        <v>0</v>
      </c>
      <c r="D438" s="107">
        <v>0</v>
      </c>
      <c r="E438" s="5">
        <f t="shared" si="30"/>
        <v>0</v>
      </c>
    </row>
    <row r="439" spans="2:5" x14ac:dyDescent="0.35">
      <c r="B439" s="108" t="s">
        <v>211</v>
      </c>
      <c r="C439" s="4">
        <f>VLOOKUP(B439,Table1[[name]:[impact]],3,FALSE)</f>
        <v>0</v>
      </c>
      <c r="D439" s="107">
        <v>0</v>
      </c>
      <c r="E439" s="5">
        <f t="shared" si="30"/>
        <v>0</v>
      </c>
    </row>
    <row r="440" spans="2:5" x14ac:dyDescent="0.35">
      <c r="B440" s="108" t="s">
        <v>211</v>
      </c>
      <c r="C440" s="4">
        <f>VLOOKUP(B440,Table1[[name]:[impact]],3,FALSE)</f>
        <v>0</v>
      </c>
      <c r="D440" s="107">
        <v>0</v>
      </c>
      <c r="E440" s="5">
        <f t="shared" si="30"/>
        <v>0</v>
      </c>
    </row>
    <row r="441" spans="2:5" x14ac:dyDescent="0.35">
      <c r="B441" s="108" t="s">
        <v>211</v>
      </c>
      <c r="C441" s="4">
        <f>VLOOKUP(B441,Table1[[name]:[impact]],3,FALSE)</f>
        <v>0</v>
      </c>
      <c r="D441" s="107">
        <v>0</v>
      </c>
      <c r="E441" s="5">
        <f t="shared" si="30"/>
        <v>0</v>
      </c>
    </row>
    <row r="442" spans="2:5" x14ac:dyDescent="0.35">
      <c r="B442" s="108" t="s">
        <v>211</v>
      </c>
      <c r="C442" s="4">
        <f>VLOOKUP(B442,Table1[[name]:[impact]],3,FALSE)</f>
        <v>0</v>
      </c>
      <c r="D442" s="107">
        <v>0</v>
      </c>
      <c r="E442" s="5">
        <f t="shared" si="30"/>
        <v>0</v>
      </c>
    </row>
    <row r="443" spans="2:5" x14ac:dyDescent="0.35">
      <c r="B443" s="108" t="s">
        <v>211</v>
      </c>
      <c r="C443" s="4">
        <f>VLOOKUP(B443,Table1[[name]:[impact]],3,FALSE)</f>
        <v>0</v>
      </c>
      <c r="D443" s="107">
        <v>0</v>
      </c>
      <c r="E443" s="5">
        <f t="shared" si="30"/>
        <v>0</v>
      </c>
    </row>
    <row r="444" spans="2:5" x14ac:dyDescent="0.35">
      <c r="B444" s="3"/>
      <c r="C444" s="4"/>
      <c r="D444" s="4"/>
      <c r="E444" s="5"/>
    </row>
    <row r="445" spans="2:5" x14ac:dyDescent="0.35">
      <c r="B445" s="3" t="s">
        <v>256</v>
      </c>
      <c r="C445" s="4"/>
      <c r="D445" s="95">
        <f>SUM(D424:D443)</f>
        <v>0</v>
      </c>
      <c r="E445" s="94">
        <f>SUM(E424:E443)</f>
        <v>0</v>
      </c>
    </row>
    <row r="446" spans="2:5" x14ac:dyDescent="0.35">
      <c r="B446" s="3" t="s">
        <v>257</v>
      </c>
      <c r="C446" s="100">
        <v>0</v>
      </c>
      <c r="D446" s="95">
        <f>D445-(C446*D445)</f>
        <v>0</v>
      </c>
      <c r="E446" s="94"/>
    </row>
    <row r="447" spans="2:5" x14ac:dyDescent="0.35">
      <c r="B447" s="3" t="s">
        <v>258</v>
      </c>
      <c r="C447" s="4"/>
      <c r="D447" s="4"/>
      <c r="E447" s="94">
        <f>IFERROR(E445/D446,0)</f>
        <v>0</v>
      </c>
    </row>
    <row r="448" spans="2:5" x14ac:dyDescent="0.35">
      <c r="B448" s="101" t="s">
        <v>283</v>
      </c>
      <c r="C448" s="102"/>
      <c r="D448" s="103">
        <v>0</v>
      </c>
      <c r="E448" s="104">
        <f>E447*D448</f>
        <v>0</v>
      </c>
    </row>
    <row r="449" spans="2:5" x14ac:dyDescent="0.35">
      <c r="B449" s="87" t="s">
        <v>259</v>
      </c>
      <c r="C449" s="105">
        <f>IFERROR(D446/D448,0)</f>
        <v>0</v>
      </c>
      <c r="D449" s="52"/>
      <c r="E449" s="97"/>
    </row>
  </sheetData>
  <dataValidations count="2">
    <dataValidation type="list" allowBlank="1" showInputMessage="1" showErrorMessage="1" sqref="T10:T13 T18:T20" xr:uid="{D7FEDCA4-5F89-4347-B53F-4E888FF6A58A}">
      <formula1>$J$16:$J$17</formula1>
    </dataValidation>
    <dataValidation type="list" errorStyle="warning" allowBlank="1" showInputMessage="1" showErrorMessage="1" sqref="S10:S13 S18:S20" xr:uid="{D53283DC-187A-4F6D-8422-C5F79166BE81}">
      <formula1>$J$14:$J$15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DF6004-6257-4458-B884-D9D2AA065F2B}">
          <x14:formula1>
            <xm:f>Kertoimet!$A$3:$A$177</xm:f>
          </x14:formula1>
          <xm:sqref>B11:B30 B41:B60 B76:B95 B424:B443 B105:B124 B163:B182 B192:B211 B221:B240 B250:B269 B279:B298 B308:B327 B337:B356 B366:B385 B395:B414 B134:B153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B358B6D0-46B9-4674-A542-76FA9E89AB0A}">
          <x14:formula1>
            <xm:f>Taustatiedot!$A$3:$A$12</xm:f>
          </x14:formula1>
          <xm:sqref>C70:C72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E1730F91-DBA5-4992-BC4E-E0C6EB6D1BBC}">
          <x14:formula1>
            <xm:f>Taustatiedot!$A$2:$A$13</xm:f>
          </x14:formula1>
          <xm:sqref>C335 C422 C393 C74 C103 C132 C161 C190 C219 C248 C277 C306 C364</xm:sqref>
        </x14:dataValidation>
        <x14:dataValidation type="list" allowBlank="1" showInputMessage="1" showErrorMessage="1" promptTitle="Valitse lisuketyyppi." prompt="Samaan aikaan voi olla sekä lisuke että vegaanilisuke, mutta ei kahta samaa." xr:uid="{3CA1734A-09EB-42AC-BC31-43C087DAFDAB}">
          <x14:formula1>
            <xm:f>Taustatiedot!$A$9:$A$10</xm:f>
          </x14:formula1>
          <xm:sqref>C39 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5815-10C7-4CB1-AB84-5C0FF2DB47A5}">
  <sheetPr>
    <tabColor theme="7" tint="0.59999389629810485"/>
  </sheetPr>
  <dimension ref="B4:W449"/>
  <sheetViews>
    <sheetView workbookViewId="0"/>
  </sheetViews>
  <sheetFormatPr defaultColWidth="8.7265625" defaultRowHeight="14.5" x14ac:dyDescent="0.35"/>
  <cols>
    <col min="1" max="1" width="8.7265625" style="1"/>
    <col min="2" max="2" width="34" style="1" customWidth="1"/>
    <col min="3" max="3" width="22.453125" style="1" customWidth="1"/>
    <col min="4" max="4" width="10.1796875" style="1" customWidth="1"/>
    <col min="5" max="5" width="12.81640625" style="1" customWidth="1"/>
    <col min="6" max="7" width="8.7265625" style="1"/>
    <col min="8" max="8" width="8.7265625" style="5"/>
    <col min="9" max="9" width="8.7265625" style="55" hidden="1" customWidth="1"/>
    <col min="10" max="10" width="26.453125" style="1" bestFit="1" customWidth="1"/>
    <col min="11" max="15" width="8.7265625" style="1"/>
    <col min="16" max="16" width="10.7265625" style="1" customWidth="1"/>
    <col min="17" max="17" width="11.26953125" style="1" customWidth="1"/>
    <col min="18" max="18" width="10.81640625" style="1" customWidth="1"/>
    <col min="19" max="19" width="14.54296875" style="1" bestFit="1" customWidth="1"/>
    <col min="20" max="20" width="15.453125" style="1" bestFit="1" customWidth="1"/>
    <col min="21" max="21" width="11" style="1" customWidth="1"/>
    <col min="22" max="22" width="10.81640625" style="1" customWidth="1"/>
    <col min="23" max="23" width="8.7265625" style="1" hidden="1" customWidth="1"/>
    <col min="24" max="16384" width="8.7265625" style="1"/>
  </cols>
  <sheetData>
    <row r="4" spans="2:23" x14ac:dyDescent="0.35">
      <c r="B4" s="1" t="s">
        <v>287</v>
      </c>
      <c r="C4" s="106">
        <v>0</v>
      </c>
      <c r="D4" s="1" t="s">
        <v>31</v>
      </c>
      <c r="E4" s="10"/>
    </row>
    <row r="5" spans="2:23" x14ac:dyDescent="0.35">
      <c r="B5" s="1" t="s">
        <v>252</v>
      </c>
      <c r="C5" s="106">
        <v>0</v>
      </c>
      <c r="D5" s="1" t="s">
        <v>31</v>
      </c>
      <c r="E5" s="10"/>
    </row>
    <row r="6" spans="2:23" x14ac:dyDescent="0.35">
      <c r="B6" s="1" t="s">
        <v>245</v>
      </c>
      <c r="C6" s="106">
        <v>0</v>
      </c>
      <c r="D6" s="1" t="s">
        <v>251</v>
      </c>
      <c r="E6" s="10"/>
    </row>
    <row r="7" spans="2:23" s="24" customFormat="1" ht="15" thickBot="1" x14ac:dyDescent="0.4">
      <c r="E7" s="85"/>
      <c r="H7" s="88"/>
      <c r="I7" s="86"/>
    </row>
    <row r="8" spans="2:23" ht="15" thickBot="1" x14ac:dyDescent="0.4">
      <c r="B8" s="9" t="s">
        <v>284</v>
      </c>
      <c r="E8" s="10"/>
    </row>
    <row r="9" spans="2:23" s="50" customFormat="1" ht="72.5" x14ac:dyDescent="0.35">
      <c r="B9" s="51" t="s">
        <v>281</v>
      </c>
      <c r="C9" s="84" t="s">
        <v>272</v>
      </c>
      <c r="E9" s="54"/>
      <c r="H9" s="89"/>
      <c r="I9" s="56"/>
      <c r="J9" s="77" t="s">
        <v>274</v>
      </c>
      <c r="K9" s="59" t="s">
        <v>249</v>
      </c>
      <c r="L9" s="59" t="s">
        <v>262</v>
      </c>
      <c r="M9" s="59" t="s">
        <v>261</v>
      </c>
      <c r="N9" s="58" t="s">
        <v>264</v>
      </c>
      <c r="O9" s="58" t="s">
        <v>260</v>
      </c>
      <c r="P9" s="59" t="s">
        <v>268</v>
      </c>
      <c r="Q9" s="59" t="s">
        <v>263</v>
      </c>
      <c r="R9" s="58" t="s">
        <v>266</v>
      </c>
      <c r="S9" s="120" t="s">
        <v>289</v>
      </c>
      <c r="T9" s="121" t="s">
        <v>290</v>
      </c>
      <c r="U9" s="122" t="s">
        <v>288</v>
      </c>
      <c r="V9" s="59" t="s">
        <v>265</v>
      </c>
    </row>
    <row r="10" spans="2:23" x14ac:dyDescent="0.35">
      <c r="B10" s="91" t="s">
        <v>208</v>
      </c>
      <c r="C10" s="92" t="s">
        <v>207</v>
      </c>
      <c r="D10" s="92" t="s">
        <v>209</v>
      </c>
      <c r="E10" s="93" t="s">
        <v>210</v>
      </c>
      <c r="I10" s="55">
        <f t="shared" ref="I10:I20" si="0">SUMIF(J10,"vegaani*",W10)</f>
        <v>1</v>
      </c>
      <c r="J10" s="78" t="str">
        <f>Taustatiedot!A6</f>
        <v>vegaaniruoka</v>
      </c>
      <c r="K10" s="63">
        <f t="shared" ref="K10:K15" si="1">SUMIF($C$9,J10,$E$32)+SUMIF($C$39,J10,$E$62)+SUMIF($C$74,J10,$E$97)+SUMIF($C$103,J10,$E$126)+SUMIF($C$132,J10,$E$155)+SUMIF($C$161,J10,$E$184)+SUMIF($C$190,J10,$E$213)+SUMIF($C$219,J10,$E$242)+SUMIF($C$248,J10,$E$271)+SUMIF($C$277,J10,$E$300)+SUMIF($C$306,J10,$E$329)+SUMIF($C$335,J10,$E$358)+SUMIF($C$364,J10,$E$387)+SUMIF($C$393,J10,$E$416)+SUMIF($C$422,J10,$E$445)</f>
        <v>0</v>
      </c>
      <c r="L10" s="63">
        <f>IFERROR(K10/$C$6,0)</f>
        <v>0</v>
      </c>
      <c r="M10" s="63">
        <f t="shared" ref="M10:M15" si="2">SUMIF($C$9,J10,$D$32)+SUMIF($C$39,J10,$D$62)+SUMIF($C$74,J10,$D$98)+SUMIF($C$103,J10,$D$127)+SUMIF($C$132,J10,$D$156)+SUMIF($C$161,J10,$D$185)+SUMIF($C$190,J10,$D$214)+SUMIF($C$219,J10,$D$243)+SUMIF($C$248,J10,$D$272)+SUMIF($C$277,J10,$D$301)+SUMIF($C$306,J10,$D$330)+SUMIF($C$335,J10,$D$359)+SUMIF($C$364,J10,$D$388)+SUMIF($C$393,J10,$D$417)+SUMIF($C$422,J10,$D$446)</f>
        <v>0</v>
      </c>
      <c r="N10" s="64">
        <f>SUMIF($C$74,J10,$C$101)+SUMIF($C$103,J10,$C$130)+SUMIF($C$132,J10,$C$159)+SUMIF($C$161,J10,$C$188)+SUMIF($C$190,J10,$C$217)+SUMIF($C$219,J10,$C$246)+SUMIF($C$248,J10,$C$275)+SUMIF($C$277,J10,$C$304)+SUMIF($C$306,J10,$C$333)+SUMIF($C$335,J10,$C$362)+SUMIF($C$364,J10,$C$391)+SUMIF($C$393,J10,$C$420)+SUMIF($C$422,J10,$C$449)</f>
        <v>0</v>
      </c>
      <c r="O10" s="65">
        <f>IFERROR(K10/N10,0)</f>
        <v>0</v>
      </c>
      <c r="P10" s="66">
        <f>IFERROR(M10/SUM($M$10:$M$13,$M$18:$M$20),0)</f>
        <v>0</v>
      </c>
      <c r="Q10" s="67">
        <f>$C$6*P10</f>
        <v>0</v>
      </c>
      <c r="R10" s="65">
        <f>IFERROR(K10/Q10,0)</f>
        <v>0</v>
      </c>
      <c r="S10" s="112"/>
      <c r="T10" s="110"/>
      <c r="U10" s="117">
        <f>R10+IFERROR(VLOOKUP(S10,$J$9:$R$23,9,FALSE),0)+IFERROR(VLOOKUP(T10,$J$9:$R$23,9,FALSE),0)</f>
        <v>0</v>
      </c>
      <c r="V10" s="63">
        <f>U10*Q10</f>
        <v>0</v>
      </c>
      <c r="W10" s="1">
        <v>1</v>
      </c>
    </row>
    <row r="11" spans="2:23" x14ac:dyDescent="0.35">
      <c r="B11" s="108" t="s">
        <v>211</v>
      </c>
      <c r="C11" s="95">
        <f>VLOOKUP(B11,Table1[[name]:[impact]],3,FALSE)</f>
        <v>0</v>
      </c>
      <c r="D11" s="107">
        <v>0</v>
      </c>
      <c r="E11" s="94">
        <f t="shared" ref="E11:E30" si="3">C11*D11</f>
        <v>0</v>
      </c>
      <c r="I11" s="55">
        <f t="shared" si="0"/>
        <v>0</v>
      </c>
      <c r="J11" s="79" t="str">
        <f>Taustatiedot!A5</f>
        <v>kasvisruoka</v>
      </c>
      <c r="K11" s="63">
        <f t="shared" si="1"/>
        <v>0</v>
      </c>
      <c r="L11" s="63">
        <f t="shared" ref="L11:L22" si="4">IFERROR(K11/$C$6,0)</f>
        <v>0</v>
      </c>
      <c r="M11" s="63">
        <f t="shared" si="2"/>
        <v>0</v>
      </c>
      <c r="N11" s="64">
        <f>SUMIF($C$74,J11,$C$101)+SUMIF($C$103,J11,$C$130)+SUMIF($C$132,J11,$C$159)+SUMIF($C$161,J11,$C$188)+SUMIF($C$190,J11,$C$217)+SUMIF($C$219,J11,$C$246)+SUMIF($C$248,J11,$C$275)+SUMIF($C$277,J11,$C$304)+SUMIF($C$306,J11,$C$333)+SUMIF($C$335,J11,$C$362)+SUMIF($C$364,J11,$C$391)+SUMIF($C$393,J11,$C$420)+SUMIF($C$422,J11,$C$449)</f>
        <v>0</v>
      </c>
      <c r="O11" s="65">
        <f t="shared" ref="O11:O13" si="5">IFERROR(K11/N11,0)</f>
        <v>0</v>
      </c>
      <c r="P11" s="66">
        <f t="shared" ref="P11:P13" si="6">IFERROR(M11/SUM($M$10:$M$13,$M$18:$M$20),0)</f>
        <v>0</v>
      </c>
      <c r="Q11" s="67">
        <f t="shared" ref="Q11:Q12" si="7">$C$6*P11</f>
        <v>0</v>
      </c>
      <c r="R11" s="65">
        <f t="shared" ref="R11:R13" si="8">IFERROR(K11/Q11,0)</f>
        <v>0</v>
      </c>
      <c r="S11" s="112"/>
      <c r="T11" s="110"/>
      <c r="U11" s="117">
        <f t="shared" ref="U11:U13" si="9">R11+IFERROR(VLOOKUP(S11,$J$9:$R$23,9,FALSE),0)+IFERROR(VLOOKUP(T11,$J$9:$R$23,9,FALSE),0)</f>
        <v>0</v>
      </c>
      <c r="V11" s="63">
        <f>U11*Q11</f>
        <v>0</v>
      </c>
      <c r="W11" s="1">
        <v>1</v>
      </c>
    </row>
    <row r="12" spans="2:23" x14ac:dyDescent="0.35">
      <c r="B12" s="108" t="s">
        <v>211</v>
      </c>
      <c r="C12" s="95">
        <f>VLOOKUP(B12,Table1[[name]:[impact]],3,FALSE)</f>
        <v>0</v>
      </c>
      <c r="D12" s="107">
        <v>0</v>
      </c>
      <c r="E12" s="94">
        <f t="shared" si="3"/>
        <v>0</v>
      </c>
      <c r="I12" s="55">
        <f t="shared" si="0"/>
        <v>0</v>
      </c>
      <c r="J12" s="79" t="str">
        <f>Taustatiedot!A4</f>
        <v>kalaruoka</v>
      </c>
      <c r="K12" s="63">
        <f t="shared" si="1"/>
        <v>0</v>
      </c>
      <c r="L12" s="63">
        <f t="shared" si="4"/>
        <v>0</v>
      </c>
      <c r="M12" s="63">
        <f t="shared" si="2"/>
        <v>0</v>
      </c>
      <c r="N12" s="64">
        <f>SUMIF($C$74,J12,$C$101)+SUMIF($C$103,J12,$C$130)+SUMIF($C$132,J12,$C$159)+SUMIF($C$161,J12,$C$188)+SUMIF($C$190,J12,$C$217)+SUMIF($C$219,J12,$C$246)+SUMIF($C$248,J12,$C$275)+SUMIF($C$277,J12,$C$304)+SUMIF($C$306,J12,$C$333)+SUMIF($C$335,J12,$C$362)+SUMIF($C$364,J12,$C$391)+SUMIF($C$393,J12,$C$420)+SUMIF($C$422,J12,$C$449)</f>
        <v>0</v>
      </c>
      <c r="O12" s="65">
        <f t="shared" si="5"/>
        <v>0</v>
      </c>
      <c r="P12" s="66">
        <f t="shared" si="6"/>
        <v>0</v>
      </c>
      <c r="Q12" s="67">
        <f t="shared" si="7"/>
        <v>0</v>
      </c>
      <c r="R12" s="65">
        <f t="shared" si="8"/>
        <v>0</v>
      </c>
      <c r="S12" s="112"/>
      <c r="T12" s="110"/>
      <c r="U12" s="117">
        <f t="shared" si="9"/>
        <v>0</v>
      </c>
      <c r="V12" s="63">
        <f>U12*Q12</f>
        <v>0</v>
      </c>
      <c r="W12" s="1">
        <v>1</v>
      </c>
    </row>
    <row r="13" spans="2:23" x14ac:dyDescent="0.35">
      <c r="B13" s="108" t="s">
        <v>211</v>
      </c>
      <c r="C13" s="95">
        <f>VLOOKUP(B13,Table1[[name]:[impact]],3,FALSE)</f>
        <v>0</v>
      </c>
      <c r="D13" s="107">
        <v>0</v>
      </c>
      <c r="E13" s="94">
        <f t="shared" si="3"/>
        <v>0</v>
      </c>
      <c r="I13" s="55">
        <f t="shared" si="0"/>
        <v>0</v>
      </c>
      <c r="J13" s="78" t="str">
        <f>Taustatiedot!A3</f>
        <v>liharuoka</v>
      </c>
      <c r="K13" s="63">
        <f t="shared" si="1"/>
        <v>0</v>
      </c>
      <c r="L13" s="63">
        <f t="shared" si="4"/>
        <v>0</v>
      </c>
      <c r="M13" s="63">
        <f t="shared" si="2"/>
        <v>0</v>
      </c>
      <c r="N13" s="64">
        <f>SUMIF($C$74,J13,$C$101)+SUMIF($C$103,J13,$C$130)+SUMIF($C$132,J13,$C$159)+SUMIF($C$161,J13,$C$188)+SUMIF($C$190,J13,$C$217)+SUMIF($C$219,J13,$C$246)+SUMIF($C$248,J13,$C$275)+SUMIF($C$277,J13,$C$304)+SUMIF($C$306,J13,$C$333)+SUMIF($C$335,J13,$C$362)+SUMIF($C$364,J13,$C$391)+SUMIF($C$393,J13,$C$420)+SUMIF($C$422,J13,$C$449)</f>
        <v>0</v>
      </c>
      <c r="O13" s="65">
        <f t="shared" si="5"/>
        <v>0</v>
      </c>
      <c r="P13" s="66">
        <f t="shared" si="6"/>
        <v>0</v>
      </c>
      <c r="Q13" s="67">
        <f>$C$6*P13</f>
        <v>0</v>
      </c>
      <c r="R13" s="65">
        <f t="shared" si="8"/>
        <v>0</v>
      </c>
      <c r="S13" s="112"/>
      <c r="T13" s="110"/>
      <c r="U13" s="117">
        <f t="shared" si="9"/>
        <v>0</v>
      </c>
      <c r="V13" s="63">
        <f>U13*Q13</f>
        <v>0</v>
      </c>
      <c r="W13" s="1">
        <v>1</v>
      </c>
    </row>
    <row r="14" spans="2:23" x14ac:dyDescent="0.35">
      <c r="B14" s="108" t="s">
        <v>211</v>
      </c>
      <c r="C14" s="95">
        <f>VLOOKUP(B14,Table1[[name]:[impact]],3,FALSE)</f>
        <v>0</v>
      </c>
      <c r="D14" s="107">
        <v>0</v>
      </c>
      <c r="E14" s="94">
        <f t="shared" si="3"/>
        <v>0</v>
      </c>
      <c r="I14" s="55">
        <f t="shared" si="0"/>
        <v>0</v>
      </c>
      <c r="J14" s="80" t="str">
        <f>Taustatiedot!A9</f>
        <v>lisukkeet</v>
      </c>
      <c r="K14" s="68">
        <f t="shared" si="1"/>
        <v>0</v>
      </c>
      <c r="L14" s="63">
        <f t="shared" si="4"/>
        <v>0</v>
      </c>
      <c r="M14" s="68">
        <f t="shared" si="2"/>
        <v>0</v>
      </c>
      <c r="N14" s="69"/>
      <c r="O14" s="65"/>
      <c r="P14" s="66"/>
      <c r="Q14" s="67">
        <f>IF($C$9=$J$14,$W$22,$W$23)</f>
        <v>0</v>
      </c>
      <c r="R14" s="65" cm="1">
        <f t="array" ref="R14">IFERROR(_xlfn.IFS($C$9="lisukkeet",$E$37/$W$22,$C$39="lisukkeet",$E$67/$W$23),0)</f>
        <v>0</v>
      </c>
      <c r="S14" s="113"/>
      <c r="T14" s="111"/>
      <c r="U14" s="118"/>
      <c r="V14" s="63"/>
      <c r="W14" s="1">
        <v>1</v>
      </c>
    </row>
    <row r="15" spans="2:23" x14ac:dyDescent="0.35">
      <c r="B15" s="108" t="s">
        <v>211</v>
      </c>
      <c r="C15" s="95">
        <f>VLOOKUP(B15,Table1[[name]:[impact]],3,FALSE)</f>
        <v>0</v>
      </c>
      <c r="D15" s="107">
        <v>0</v>
      </c>
      <c r="E15" s="94">
        <f t="shared" si="3"/>
        <v>0</v>
      </c>
      <c r="I15" s="55">
        <f t="shared" si="0"/>
        <v>1</v>
      </c>
      <c r="J15" s="80" t="str">
        <f>Taustatiedot!A10</f>
        <v>vegaanilisukkeet</v>
      </c>
      <c r="K15" s="68">
        <f t="shared" si="1"/>
        <v>0</v>
      </c>
      <c r="L15" s="63">
        <f t="shared" si="4"/>
        <v>0</v>
      </c>
      <c r="M15" s="68">
        <f t="shared" si="2"/>
        <v>0</v>
      </c>
      <c r="N15" s="69"/>
      <c r="O15" s="65"/>
      <c r="P15" s="66"/>
      <c r="Q15" s="67">
        <f>IF($C$9=$J$15,$W$22,$W$23)</f>
        <v>0</v>
      </c>
      <c r="R15" s="65" cm="1">
        <f t="array" ref="R15">IFERROR(_xlfn.IFS($C$9="vegaanilisukkeet",$E$37/$W$22,$C$39="vegaanilisukkeet",$E$67/$W$23),0)</f>
        <v>0</v>
      </c>
      <c r="S15" s="113"/>
      <c r="T15" s="111"/>
      <c r="U15" s="118"/>
      <c r="V15" s="63"/>
      <c r="W15" s="1">
        <v>1</v>
      </c>
    </row>
    <row r="16" spans="2:23" x14ac:dyDescent="0.35">
      <c r="B16" s="108" t="s">
        <v>211</v>
      </c>
      <c r="C16" s="95">
        <f>VLOOKUP(B16,Table1[[name]:[impact]],3,FALSE)</f>
        <v>0</v>
      </c>
      <c r="D16" s="107">
        <v>0</v>
      </c>
      <c r="E16" s="94">
        <f t="shared" si="3"/>
        <v>0</v>
      </c>
      <c r="I16" s="55">
        <f t="shared" si="0"/>
        <v>0</v>
      </c>
      <c r="J16" s="80" t="str">
        <f>Taustatiedot!A7</f>
        <v>jälkiruoka</v>
      </c>
      <c r="K16" s="68">
        <f>IF(K10&gt;0,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,(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+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))</f>
        <v>0</v>
      </c>
      <c r="L16" s="63">
        <f t="shared" si="4"/>
        <v>0</v>
      </c>
      <c r="M16" s="68">
        <f>IF(M10&gt;0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+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)</f>
        <v>0</v>
      </c>
      <c r="N16" s="69"/>
      <c r="O16" s="65"/>
      <c r="P16" s="66"/>
      <c r="Q16" s="67">
        <f>SUMIF($I$10:$I$13,0,$Q$10:$Q$13)+SUMIF($I$18:$I$20,0,$Q$18:$Q$20)</f>
        <v>0</v>
      </c>
      <c r="R16" s="65">
        <f t="shared" ref="R16:R20" si="10">IFERROR(K16/Q16,0)</f>
        <v>0</v>
      </c>
      <c r="S16" s="113"/>
      <c r="T16" s="111"/>
      <c r="U16" s="118"/>
      <c r="V16" s="63"/>
      <c r="W16" s="1">
        <v>1</v>
      </c>
    </row>
    <row r="17" spans="2:23" x14ac:dyDescent="0.35">
      <c r="B17" s="108" t="s">
        <v>211</v>
      </c>
      <c r="C17" s="95">
        <f>VLOOKUP(B17,Table1[[name]:[impact]],3,FALSE)</f>
        <v>0</v>
      </c>
      <c r="D17" s="107">
        <v>0</v>
      </c>
      <c r="E17" s="94">
        <f t="shared" si="3"/>
        <v>0</v>
      </c>
      <c r="I17" s="55">
        <f t="shared" si="0"/>
        <v>1</v>
      </c>
      <c r="J17" s="80" t="str">
        <f>Taustatiedot!A8</f>
        <v>vegaanijälkiruoka</v>
      </c>
      <c r="K17" s="68">
        <f>IF(K10&gt;0,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,0)</f>
        <v>0</v>
      </c>
      <c r="L17" s="63">
        <f t="shared" si="4"/>
        <v>0</v>
      </c>
      <c r="M17" s="68">
        <f>IF(M10&gt;0,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,0)</f>
        <v>0</v>
      </c>
      <c r="N17" s="69"/>
      <c r="O17" s="65"/>
      <c r="P17" s="66"/>
      <c r="Q17" s="67">
        <f>SUMIF($I$10:$I$13,1,$Q$10:$Q$13)+SUMIF($I$18:$I$20,1,$Q$18:$Q$20)</f>
        <v>0</v>
      </c>
      <c r="R17" s="65">
        <f t="shared" si="10"/>
        <v>0</v>
      </c>
      <c r="S17" s="113"/>
      <c r="T17" s="111"/>
      <c r="U17" s="118"/>
      <c r="V17" s="63"/>
      <c r="W17" s="1">
        <v>1</v>
      </c>
    </row>
    <row r="18" spans="2:23" x14ac:dyDescent="0.35">
      <c r="B18" s="108" t="s">
        <v>211</v>
      </c>
      <c r="C18" s="95">
        <f>VLOOKUP(B18,Table1[[name]:[impact]],3,FALSE)</f>
        <v>0</v>
      </c>
      <c r="D18" s="107">
        <v>0</v>
      </c>
      <c r="E18" s="94">
        <f t="shared" si="3"/>
        <v>0</v>
      </c>
      <c r="I18" s="55">
        <f t="shared" si="0"/>
        <v>0</v>
      </c>
      <c r="J18" s="78" t="str">
        <f>Taustatiedot!A11</f>
        <v>a la carte</v>
      </c>
      <c r="K18" s="63">
        <f t="shared" ref="K18:K20" si="11">SUMIF($C$9,J18,$E$32)+SUMIF($C$39,J18,$E$62)+SUMIF($C$74,J18,$E$97)+SUMIF($C$103,J18,$E$126)+SUMIF($C$132,J18,$E$155)+SUMIF($C$161,J18,$E$184)+SUMIF($C$190,J18,$E$213)+SUMIF($C$219,J18,$E$242)+SUMIF($C$248,J18,$E$271)+SUMIF($C$277,J18,$E$300)+SUMIF($C$306,J18,$E$329)+SUMIF($C$335,J18,$E$358)+SUMIF($C$364,J18,$E$387)+SUMIF($C$393,J18,$E$416)+SUMIF($C$422,J18,$E$445)</f>
        <v>0</v>
      </c>
      <c r="L18" s="63">
        <f t="shared" si="4"/>
        <v>0</v>
      </c>
      <c r="M18" s="63">
        <f t="shared" ref="M18:M20" si="12">SUMIF($C$9,J18,$D$32)+SUMIF($C$39,J18,$D$62)+SUMIF($C$74,J18,$D$98)+SUMIF($C$103,J18,$D$127)+SUMIF($C$132,J18,$D$156)+SUMIF($C$161,J18,$D$185)+SUMIF($C$190,J18,$D$214)+SUMIF($C$219,J18,$D$243)+SUMIF($C$248,J18,$D$272)+SUMIF($C$277,J18,$D$301)+SUMIF($C$306,J18,$D$330)+SUMIF($C$335,J18,$D$359)+SUMIF($C$364,J18,$D$388)+SUMIF($C$393,J18,$D$417)+SUMIF($C$422,J18,$D$446)</f>
        <v>0</v>
      </c>
      <c r="N18" s="64">
        <f>SUMIF($C$74,J18,$C$101)+SUMIF($C$103,J18,$C$130)+SUMIF($C$132,J18,$C$159)+SUMIF($C$161,J18,$C$188)+SUMIF($C$190,J18,$C$217)+SUMIF($C$219,J18,$C$246)+SUMIF($C$248,J18,$C$275)+SUMIF($C$277,J18,$C$304)+SUMIF($C$306,J18,$C$333)+SUMIF($C$335,J18,$C$362)+SUMIF($C$364,J18,$C$391)+SUMIF($C$393,J18,$C$420)+SUMIF($C$422,J18,$C$449)</f>
        <v>0</v>
      </c>
      <c r="O18" s="65">
        <f t="shared" ref="O18:O20" si="13">IFERROR(K18/N18,0)</f>
        <v>0</v>
      </c>
      <c r="P18" s="66">
        <f t="shared" ref="P18:P20" si="14">IFERROR(M18/SUM($M$10:$M$13,$M$18:$M$20),0)</f>
        <v>0</v>
      </c>
      <c r="Q18" s="67">
        <f t="shared" ref="Q18:Q20" si="15">$C$6*P18</f>
        <v>0</v>
      </c>
      <c r="R18" s="65">
        <f t="shared" si="10"/>
        <v>0</v>
      </c>
      <c r="S18" s="112"/>
      <c r="T18" s="110"/>
      <c r="U18" s="117">
        <f t="shared" ref="U18:U20" si="16">R18+IFERROR(VLOOKUP(S18,$J$9:$R$23,9,FALSE),0)+IFERROR(VLOOKUP(T18,$J$9:$R$23,9,FALSE),0)</f>
        <v>0</v>
      </c>
      <c r="V18" s="63">
        <f>U18*Q18</f>
        <v>0</v>
      </c>
      <c r="W18" s="1">
        <v>1</v>
      </c>
    </row>
    <row r="19" spans="2:23" x14ac:dyDescent="0.35">
      <c r="B19" s="108" t="s">
        <v>211</v>
      </c>
      <c r="C19" s="95">
        <f>VLOOKUP(B19,Table1[[name]:[impact]],3,FALSE)</f>
        <v>0</v>
      </c>
      <c r="D19" s="107">
        <v>0</v>
      </c>
      <c r="E19" s="94">
        <f t="shared" si="3"/>
        <v>0</v>
      </c>
      <c r="I19" s="55">
        <f t="shared" si="0"/>
        <v>1</v>
      </c>
      <c r="J19" s="79" t="str">
        <f>Taustatiedot!A12</f>
        <v>vegaani a la carte</v>
      </c>
      <c r="K19" s="63">
        <f t="shared" si="11"/>
        <v>0</v>
      </c>
      <c r="L19" s="63">
        <f t="shared" si="4"/>
        <v>0</v>
      </c>
      <c r="M19" s="63">
        <f t="shared" si="12"/>
        <v>0</v>
      </c>
      <c r="N19" s="64">
        <f>SUMIF($C$74,J19,$C$101)+SUMIF($C$103,J19,$C$130)+SUMIF($C$132,J19,$C$159)+SUMIF($C$161,J19,$C$188)+SUMIF($C$190,J19,$C$217)+SUMIF($C$219,J19,$C$246)+SUMIF($C$248,J19,$C$275)+SUMIF($C$277,J19,$C$304)+SUMIF($C$306,J19,$C$333)+SUMIF($C$335,J19,$C$362)+SUMIF($C$364,J19,$C$391)+SUMIF($C$393,J19,$C$420)+SUMIF($C$422,J19,$C$449)</f>
        <v>0</v>
      </c>
      <c r="O19" s="65">
        <f t="shared" si="13"/>
        <v>0</v>
      </c>
      <c r="P19" s="66">
        <f t="shared" si="14"/>
        <v>0</v>
      </c>
      <c r="Q19" s="67">
        <f t="shared" si="15"/>
        <v>0</v>
      </c>
      <c r="R19" s="65">
        <f t="shared" si="10"/>
        <v>0</v>
      </c>
      <c r="S19" s="112"/>
      <c r="T19" s="110"/>
      <c r="U19" s="117">
        <f>R19+IFERROR(VLOOKUP(S19,$J$9:$R$23,9,FALSE),0)+IFERROR(VLOOKUP(T19,$J$9:$R$23,9,FALSE),0)</f>
        <v>0</v>
      </c>
      <c r="V19" s="63">
        <f>U19*Q19</f>
        <v>0</v>
      </c>
      <c r="W19" s="1">
        <v>1</v>
      </c>
    </row>
    <row r="20" spans="2:23" ht="15" thickBot="1" x14ac:dyDescent="0.4">
      <c r="B20" s="108" t="s">
        <v>211</v>
      </c>
      <c r="C20" s="95">
        <f>VLOOKUP(B20,Table1[[name]:[impact]],3,FALSE)</f>
        <v>0</v>
      </c>
      <c r="D20" s="107">
        <v>0</v>
      </c>
      <c r="E20" s="94">
        <f t="shared" si="3"/>
        <v>0</v>
      </c>
      <c r="I20" s="55">
        <f t="shared" si="0"/>
        <v>0</v>
      </c>
      <c r="J20" s="81" t="str">
        <f>Taustatiedot!A13</f>
        <v>muu ruoka 3</v>
      </c>
      <c r="K20" s="60">
        <f t="shared" si="11"/>
        <v>0</v>
      </c>
      <c r="L20" s="60">
        <f t="shared" si="4"/>
        <v>0</v>
      </c>
      <c r="M20" s="60">
        <f t="shared" si="12"/>
        <v>0</v>
      </c>
      <c r="N20" s="61">
        <f>SUMIF($C$74,J20,$C$101)+SUMIF($C$103,J20,$C$130)+SUMIF($C$132,J20,$C$159)+SUMIF($C$161,J20,$C$188)+SUMIF($C$190,J20,$C$217)+SUMIF($C$219,J20,$C$246)+SUMIF($C$248,J20,$C$275)+SUMIF($C$277,J20,$C$304)+SUMIF($C$306,J20,$C$333)+SUMIF($C$335,J20,$C$362)+SUMIF($C$364,J20,$C$391)+SUMIF($C$393,J20,$C$420)+SUMIF($C$422,J20,$C$449)</f>
        <v>0</v>
      </c>
      <c r="O20" s="65">
        <f t="shared" si="13"/>
        <v>0</v>
      </c>
      <c r="P20" s="66">
        <f t="shared" si="14"/>
        <v>0</v>
      </c>
      <c r="Q20" s="62">
        <f t="shared" si="15"/>
        <v>0</v>
      </c>
      <c r="R20" s="65">
        <f t="shared" si="10"/>
        <v>0</v>
      </c>
      <c r="S20" s="114"/>
      <c r="T20" s="115"/>
      <c r="U20" s="119">
        <f t="shared" si="16"/>
        <v>0</v>
      </c>
      <c r="V20" s="60">
        <f>U20*Q20</f>
        <v>0</v>
      </c>
      <c r="W20" s="1">
        <v>1</v>
      </c>
    </row>
    <row r="21" spans="2:23" ht="15" thickTop="1" x14ac:dyDescent="0.35">
      <c r="B21" s="108" t="s">
        <v>211</v>
      </c>
      <c r="C21" s="95">
        <f>VLOOKUP(B21,Table1[[name]:[impact]],3,FALSE)</f>
        <v>0</v>
      </c>
      <c r="D21" s="107">
        <v>0</v>
      </c>
      <c r="E21" s="94">
        <f t="shared" si="3"/>
        <v>0</v>
      </c>
      <c r="J21" s="82" t="s">
        <v>248</v>
      </c>
      <c r="K21" s="72">
        <f>SUM(K10:K20)</f>
        <v>0</v>
      </c>
      <c r="L21" s="109">
        <f t="shared" si="4"/>
        <v>0</v>
      </c>
      <c r="M21" s="72">
        <f>SUM(M10:M20)</f>
        <v>0</v>
      </c>
      <c r="N21" s="73">
        <f>SUM(N10:N20)</f>
        <v>0</v>
      </c>
      <c r="O21" s="74"/>
      <c r="P21" s="75"/>
      <c r="Q21" s="75"/>
      <c r="R21" s="76"/>
      <c r="S21" s="116"/>
      <c r="T21" s="116"/>
      <c r="U21" s="116"/>
      <c r="V21" s="75"/>
    </row>
    <row r="22" spans="2:23" x14ac:dyDescent="0.35">
      <c r="B22" s="108" t="s">
        <v>211</v>
      </c>
      <c r="C22" s="95">
        <f>VLOOKUP(B22,Table1[[name]:[impact]],3,FALSE)</f>
        <v>0</v>
      </c>
      <c r="D22" s="107">
        <v>0</v>
      </c>
      <c r="E22" s="94">
        <f t="shared" si="3"/>
        <v>0</v>
      </c>
      <c r="J22" s="78" t="s">
        <v>250</v>
      </c>
      <c r="K22" s="63">
        <f>IFERROR(K21/M21*M22,0)</f>
        <v>0</v>
      </c>
      <c r="L22" s="63">
        <f t="shared" si="4"/>
        <v>0</v>
      </c>
      <c r="M22" s="63">
        <f>SUM(C6:C7)</f>
        <v>0</v>
      </c>
      <c r="N22" s="70"/>
      <c r="O22" s="70"/>
      <c r="P22" s="71"/>
      <c r="Q22" s="71"/>
      <c r="R22" s="70"/>
      <c r="S22" s="111"/>
      <c r="T22" s="111"/>
      <c r="U22" s="111"/>
      <c r="V22" s="71"/>
      <c r="W22" s="49">
        <f>SUM(IF($I$10=1,$Q$10,0),IF($I$11=1,$Q$11,0),IF($I$12=1,$Q$12,0),IF($I$13=1,$Q$13,0),IF($I$18=1,$Q$18,0),IF($I$19=1,$Q$19,0),IF($I$20=1,$Q$20,0))</f>
        <v>0</v>
      </c>
    </row>
    <row r="23" spans="2:23" x14ac:dyDescent="0.35">
      <c r="B23" s="108" t="s">
        <v>211</v>
      </c>
      <c r="C23" s="95">
        <f>VLOOKUP(B23,Table1[[name]:[impact]],3,FALSE)</f>
        <v>0</v>
      </c>
      <c r="D23" s="107">
        <v>0</v>
      </c>
      <c r="E23" s="94">
        <f t="shared" si="3"/>
        <v>0</v>
      </c>
      <c r="J23" s="83" t="s">
        <v>253</v>
      </c>
      <c r="K23" s="63">
        <f>SUM(K21:K22)</f>
        <v>0</v>
      </c>
      <c r="L23" s="63">
        <f>SUM(L21:L22)</f>
        <v>0</v>
      </c>
      <c r="M23" s="71"/>
      <c r="N23" s="70"/>
      <c r="O23" s="70"/>
      <c r="P23" s="71"/>
      <c r="Q23" s="71"/>
      <c r="R23" s="70"/>
      <c r="S23" s="111"/>
      <c r="T23" s="111"/>
      <c r="U23" s="111"/>
      <c r="V23" s="71"/>
      <c r="W23" s="49">
        <f>SUM(IF($I$10=0,$Q$10,0),IF($I$11=0,$Q$11,0),IF($I$12=0,$Q$12,0),IF($I$13=0,$Q$13,0),IF($I$18=0,$Q$18,0),IF($I$19=0,$Q$19,0),IF($I$20=0,$Q$20,0))</f>
        <v>0</v>
      </c>
    </row>
    <row r="24" spans="2:23" x14ac:dyDescent="0.35">
      <c r="B24" s="108" t="s">
        <v>211</v>
      </c>
      <c r="C24" s="95">
        <f>VLOOKUP(B24,Table1[[name]:[impact]],3,FALSE)</f>
        <v>0</v>
      </c>
      <c r="D24" s="107">
        <v>0</v>
      </c>
      <c r="E24" s="94">
        <f t="shared" si="3"/>
        <v>0</v>
      </c>
    </row>
    <row r="25" spans="2:23" x14ac:dyDescent="0.35">
      <c r="B25" s="108" t="s">
        <v>211</v>
      </c>
      <c r="C25" s="95">
        <f>VLOOKUP(B25,Table1[[name]:[impact]],3,FALSE)</f>
        <v>0</v>
      </c>
      <c r="D25" s="107">
        <v>0</v>
      </c>
      <c r="E25" s="94">
        <f t="shared" si="3"/>
        <v>0</v>
      </c>
    </row>
    <row r="26" spans="2:23" x14ac:dyDescent="0.35">
      <c r="B26" s="108" t="s">
        <v>211</v>
      </c>
      <c r="C26" s="95">
        <f>VLOOKUP(B26,Table1[[name]:[impact]],3,FALSE)</f>
        <v>0</v>
      </c>
      <c r="D26" s="107">
        <v>0</v>
      </c>
      <c r="E26" s="94">
        <f t="shared" si="3"/>
        <v>0</v>
      </c>
    </row>
    <row r="27" spans="2:23" x14ac:dyDescent="0.35">
      <c r="B27" s="108" t="s">
        <v>211</v>
      </c>
      <c r="C27" s="95">
        <f>VLOOKUP(B27,Table1[[name]:[impact]],3,FALSE)</f>
        <v>0</v>
      </c>
      <c r="D27" s="107">
        <v>0</v>
      </c>
      <c r="E27" s="94">
        <f t="shared" si="3"/>
        <v>0</v>
      </c>
    </row>
    <row r="28" spans="2:23" x14ac:dyDescent="0.35">
      <c r="B28" s="108" t="s">
        <v>211</v>
      </c>
      <c r="C28" s="95">
        <f>VLOOKUP(B28,Table1[[name]:[impact]],3,FALSE)</f>
        <v>0</v>
      </c>
      <c r="D28" s="107">
        <v>0</v>
      </c>
      <c r="E28" s="94">
        <f t="shared" si="3"/>
        <v>0</v>
      </c>
    </row>
    <row r="29" spans="2:23" x14ac:dyDescent="0.35">
      <c r="B29" s="108" t="s">
        <v>211</v>
      </c>
      <c r="C29" s="95">
        <f>VLOOKUP(B29,Table1[[name]:[impact]],3,FALSE)</f>
        <v>0</v>
      </c>
      <c r="D29" s="107">
        <v>0</v>
      </c>
      <c r="E29" s="94">
        <f t="shared" si="3"/>
        <v>0</v>
      </c>
    </row>
    <row r="30" spans="2:23" x14ac:dyDescent="0.35">
      <c r="B30" s="108" t="s">
        <v>211</v>
      </c>
      <c r="C30" s="95">
        <f>VLOOKUP(B30,Table1[[name]:[impact]],3,FALSE)</f>
        <v>0</v>
      </c>
      <c r="D30" s="107">
        <v>0</v>
      </c>
      <c r="E30" s="94">
        <f t="shared" si="3"/>
        <v>0</v>
      </c>
    </row>
    <row r="31" spans="2:23" x14ac:dyDescent="0.35">
      <c r="B31" s="3"/>
      <c r="C31" s="4"/>
      <c r="D31" s="4" t="s">
        <v>209</v>
      </c>
      <c r="E31" s="94" t="s">
        <v>210</v>
      </c>
    </row>
    <row r="32" spans="2:23" x14ac:dyDescent="0.35">
      <c r="B32" s="3" t="s">
        <v>256</v>
      </c>
      <c r="C32" s="4"/>
      <c r="D32" s="4">
        <f>SUM(D11:D30)</f>
        <v>0</v>
      </c>
      <c r="E32" s="94">
        <f>SUM(E11:E30)</f>
        <v>0</v>
      </c>
    </row>
    <row r="33" spans="2:5" x14ac:dyDescent="0.35">
      <c r="B33" s="3" t="s">
        <v>255</v>
      </c>
      <c r="C33" s="4"/>
      <c r="D33" s="4"/>
      <c r="E33" s="94">
        <f>IFERROR(E32/D32,0)</f>
        <v>0</v>
      </c>
    </row>
    <row r="34" spans="2:5" x14ac:dyDescent="0.35">
      <c r="B34" s="3" t="s">
        <v>254</v>
      </c>
      <c r="C34" s="4"/>
      <c r="D34" s="95">
        <f>IFERROR(D32/C6,0)</f>
        <v>0</v>
      </c>
      <c r="E34" s="94">
        <f>IFERROR(E32/C6,0)</f>
        <v>0</v>
      </c>
    </row>
    <row r="35" spans="2:5" x14ac:dyDescent="0.35">
      <c r="B35" s="3" t="s">
        <v>278</v>
      </c>
      <c r="C35" s="96">
        <f>IF(C9="vegaanilisukkeet",$W$22,$W$23)</f>
        <v>0</v>
      </c>
      <c r="D35" s="95"/>
      <c r="E35" s="94"/>
    </row>
    <row r="36" spans="2:5" x14ac:dyDescent="0.35">
      <c r="B36" s="3" t="s">
        <v>279</v>
      </c>
      <c r="C36" s="4"/>
      <c r="D36" s="95"/>
      <c r="E36" s="94">
        <f>IFERROR(IF(C9="vegaanilisukkeet",$W$22/$C$6*$E$32,$E$32),0)</f>
        <v>0</v>
      </c>
    </row>
    <row r="37" spans="2:5" x14ac:dyDescent="0.35">
      <c r="B37" s="87" t="s">
        <v>280</v>
      </c>
      <c r="C37" s="52"/>
      <c r="D37" s="52"/>
      <c r="E37" s="97">
        <f>IF(C9="vegaanilisukkeet",E36,E36+(E62-E66))</f>
        <v>0</v>
      </c>
    </row>
    <row r="39" spans="2:5" x14ac:dyDescent="0.35">
      <c r="B39" s="2" t="s">
        <v>282</v>
      </c>
      <c r="C39" s="98" t="s">
        <v>243</v>
      </c>
      <c r="D39" s="92"/>
      <c r="E39" s="99"/>
    </row>
    <row r="40" spans="2:5" x14ac:dyDescent="0.35">
      <c r="B40" s="3" t="s">
        <v>208</v>
      </c>
      <c r="C40" s="4" t="s">
        <v>207</v>
      </c>
      <c r="D40" s="4" t="s">
        <v>209</v>
      </c>
      <c r="E40" s="94" t="s">
        <v>210</v>
      </c>
    </row>
    <row r="41" spans="2:5" x14ac:dyDescent="0.35">
      <c r="B41" s="108" t="s">
        <v>211</v>
      </c>
      <c r="C41" s="4">
        <f>VLOOKUP(B41,Table1[[name]:[impact]],3,FALSE)</f>
        <v>0</v>
      </c>
      <c r="D41" s="107">
        <v>0</v>
      </c>
      <c r="E41" s="5">
        <f t="shared" ref="E41:E60" si="17">C41*D41</f>
        <v>0</v>
      </c>
    </row>
    <row r="42" spans="2:5" x14ac:dyDescent="0.35">
      <c r="B42" s="108" t="s">
        <v>211</v>
      </c>
      <c r="C42" s="4">
        <f>VLOOKUP(B42,Table1[[name]:[impact]],3,FALSE)</f>
        <v>0</v>
      </c>
      <c r="D42" s="107">
        <v>0</v>
      </c>
      <c r="E42" s="5">
        <f t="shared" si="17"/>
        <v>0</v>
      </c>
    </row>
    <row r="43" spans="2:5" x14ac:dyDescent="0.35">
      <c r="B43" s="108" t="s">
        <v>211</v>
      </c>
      <c r="C43" s="4">
        <f>VLOOKUP(B43,Table1[[name]:[impact]],3,FALSE)</f>
        <v>0</v>
      </c>
      <c r="D43" s="107">
        <v>0</v>
      </c>
      <c r="E43" s="5">
        <f t="shared" si="17"/>
        <v>0</v>
      </c>
    </row>
    <row r="44" spans="2:5" x14ac:dyDescent="0.35">
      <c r="B44" s="108" t="s">
        <v>211</v>
      </c>
      <c r="C44" s="4">
        <f>VLOOKUP(B44,Table1[[name]:[impact]],3,FALSE)</f>
        <v>0</v>
      </c>
      <c r="D44" s="107">
        <v>0</v>
      </c>
      <c r="E44" s="5">
        <f t="shared" si="17"/>
        <v>0</v>
      </c>
    </row>
    <row r="45" spans="2:5" x14ac:dyDescent="0.35">
      <c r="B45" s="108" t="s">
        <v>211</v>
      </c>
      <c r="C45" s="4">
        <f>VLOOKUP(B45,Table1[[name]:[impact]],3,FALSE)</f>
        <v>0</v>
      </c>
      <c r="D45" s="107">
        <v>0</v>
      </c>
      <c r="E45" s="5">
        <f t="shared" si="17"/>
        <v>0</v>
      </c>
    </row>
    <row r="46" spans="2:5" x14ac:dyDescent="0.35">
      <c r="B46" s="108" t="s">
        <v>211</v>
      </c>
      <c r="C46" s="4">
        <f>VLOOKUP(B46,Table1[[name]:[impact]],3,FALSE)</f>
        <v>0</v>
      </c>
      <c r="D46" s="107">
        <v>0</v>
      </c>
      <c r="E46" s="5">
        <f t="shared" si="17"/>
        <v>0</v>
      </c>
    </row>
    <row r="47" spans="2:5" x14ac:dyDescent="0.35">
      <c r="B47" s="108" t="s">
        <v>211</v>
      </c>
      <c r="C47" s="4">
        <f>VLOOKUP(B47,Table1[[name]:[impact]],3,FALSE)</f>
        <v>0</v>
      </c>
      <c r="D47" s="107">
        <v>0</v>
      </c>
      <c r="E47" s="5">
        <f t="shared" si="17"/>
        <v>0</v>
      </c>
    </row>
    <row r="48" spans="2:5" x14ac:dyDescent="0.35">
      <c r="B48" s="108" t="s">
        <v>211</v>
      </c>
      <c r="C48" s="4">
        <f>VLOOKUP(B48,Table1[[name]:[impact]],3,FALSE)</f>
        <v>0</v>
      </c>
      <c r="D48" s="107">
        <v>0</v>
      </c>
      <c r="E48" s="5">
        <f t="shared" si="17"/>
        <v>0</v>
      </c>
    </row>
    <row r="49" spans="2:5" x14ac:dyDescent="0.35">
      <c r="B49" s="108" t="s">
        <v>211</v>
      </c>
      <c r="C49" s="4">
        <f>VLOOKUP(B49,Table1[[name]:[impact]],3,FALSE)</f>
        <v>0</v>
      </c>
      <c r="D49" s="107">
        <v>0</v>
      </c>
      <c r="E49" s="5">
        <f t="shared" si="17"/>
        <v>0</v>
      </c>
    </row>
    <row r="50" spans="2:5" x14ac:dyDescent="0.35">
      <c r="B50" s="108" t="s">
        <v>211</v>
      </c>
      <c r="C50" s="4">
        <f>VLOOKUP(B50,Table1[[name]:[impact]],3,FALSE)</f>
        <v>0</v>
      </c>
      <c r="D50" s="107">
        <v>0</v>
      </c>
      <c r="E50" s="5">
        <f t="shared" si="17"/>
        <v>0</v>
      </c>
    </row>
    <row r="51" spans="2:5" x14ac:dyDescent="0.35">
      <c r="B51" s="108" t="s">
        <v>211</v>
      </c>
      <c r="C51" s="4">
        <f>VLOOKUP(B51,Table1[[name]:[impact]],3,FALSE)</f>
        <v>0</v>
      </c>
      <c r="D51" s="107">
        <v>0</v>
      </c>
      <c r="E51" s="5">
        <f t="shared" si="17"/>
        <v>0</v>
      </c>
    </row>
    <row r="52" spans="2:5" x14ac:dyDescent="0.35">
      <c r="B52" s="108" t="s">
        <v>211</v>
      </c>
      <c r="C52" s="4">
        <f>VLOOKUP(B52,Table1[[name]:[impact]],3,FALSE)</f>
        <v>0</v>
      </c>
      <c r="D52" s="107">
        <v>0</v>
      </c>
      <c r="E52" s="5">
        <f t="shared" si="17"/>
        <v>0</v>
      </c>
    </row>
    <row r="53" spans="2:5" x14ac:dyDescent="0.35">
      <c r="B53" s="108" t="s">
        <v>211</v>
      </c>
      <c r="C53" s="4">
        <f>VLOOKUP(B53,Table1[[name]:[impact]],3,FALSE)</f>
        <v>0</v>
      </c>
      <c r="D53" s="107">
        <v>0</v>
      </c>
      <c r="E53" s="5">
        <f t="shared" si="17"/>
        <v>0</v>
      </c>
    </row>
    <row r="54" spans="2:5" x14ac:dyDescent="0.35">
      <c r="B54" s="108" t="s">
        <v>211</v>
      </c>
      <c r="C54" s="4">
        <f>VLOOKUP(B54,Table1[[name]:[impact]],3,FALSE)</f>
        <v>0</v>
      </c>
      <c r="D54" s="107">
        <v>0</v>
      </c>
      <c r="E54" s="5">
        <f t="shared" si="17"/>
        <v>0</v>
      </c>
    </row>
    <row r="55" spans="2:5" x14ac:dyDescent="0.35">
      <c r="B55" s="108" t="s">
        <v>211</v>
      </c>
      <c r="C55" s="4">
        <f>VLOOKUP(B55,Table1[[name]:[impact]],3,FALSE)</f>
        <v>0</v>
      </c>
      <c r="D55" s="107">
        <v>0</v>
      </c>
      <c r="E55" s="5">
        <f t="shared" si="17"/>
        <v>0</v>
      </c>
    </row>
    <row r="56" spans="2:5" x14ac:dyDescent="0.35">
      <c r="B56" s="108" t="s">
        <v>211</v>
      </c>
      <c r="C56" s="4">
        <f>VLOOKUP(B56,Table1[[name]:[impact]],3,FALSE)</f>
        <v>0</v>
      </c>
      <c r="D56" s="107">
        <v>0</v>
      </c>
      <c r="E56" s="5">
        <f t="shared" si="17"/>
        <v>0</v>
      </c>
    </row>
    <row r="57" spans="2:5" x14ac:dyDescent="0.35">
      <c r="B57" s="108" t="s">
        <v>211</v>
      </c>
      <c r="C57" s="4">
        <f>VLOOKUP(B57,Table1[[name]:[impact]],3,FALSE)</f>
        <v>0</v>
      </c>
      <c r="D57" s="107">
        <v>0</v>
      </c>
      <c r="E57" s="5">
        <f t="shared" si="17"/>
        <v>0</v>
      </c>
    </row>
    <row r="58" spans="2:5" x14ac:dyDescent="0.35">
      <c r="B58" s="108" t="s">
        <v>211</v>
      </c>
      <c r="C58" s="4">
        <f>VLOOKUP(B58,Table1[[name]:[impact]],3,FALSE)</f>
        <v>0</v>
      </c>
      <c r="D58" s="107">
        <v>0</v>
      </c>
      <c r="E58" s="5">
        <f t="shared" si="17"/>
        <v>0</v>
      </c>
    </row>
    <row r="59" spans="2:5" x14ac:dyDescent="0.35">
      <c r="B59" s="108" t="s">
        <v>211</v>
      </c>
      <c r="C59" s="4">
        <f>VLOOKUP(B59,Table1[[name]:[impact]],3,FALSE)</f>
        <v>0</v>
      </c>
      <c r="D59" s="107">
        <v>0</v>
      </c>
      <c r="E59" s="5">
        <f t="shared" si="17"/>
        <v>0</v>
      </c>
    </row>
    <row r="60" spans="2:5" x14ac:dyDescent="0.35">
      <c r="B60" s="108" t="s">
        <v>211</v>
      </c>
      <c r="C60" s="4">
        <f>VLOOKUP(B60,Table1[[name]:[impact]],3,FALSE)</f>
        <v>0</v>
      </c>
      <c r="D60" s="4">
        <v>0</v>
      </c>
      <c r="E60" s="5">
        <f t="shared" si="17"/>
        <v>0</v>
      </c>
    </row>
    <row r="61" spans="2:5" x14ac:dyDescent="0.35">
      <c r="B61" s="3"/>
      <c r="C61" s="4"/>
      <c r="D61" s="4" t="s">
        <v>209</v>
      </c>
      <c r="E61" s="94" t="s">
        <v>210</v>
      </c>
    </row>
    <row r="62" spans="2:5" x14ac:dyDescent="0.35">
      <c r="B62" s="3" t="s">
        <v>256</v>
      </c>
      <c r="C62" s="4"/>
      <c r="D62" s="4">
        <f>SUM(D41:D60)</f>
        <v>0</v>
      </c>
      <c r="E62" s="94">
        <f>SUM(E41:E60)</f>
        <v>0</v>
      </c>
    </row>
    <row r="63" spans="2:5" x14ac:dyDescent="0.35">
      <c r="B63" s="3" t="s">
        <v>255</v>
      </c>
      <c r="C63" s="4"/>
      <c r="D63" s="4"/>
      <c r="E63" s="94">
        <f>IFERROR(E62/D62,0)</f>
        <v>0</v>
      </c>
    </row>
    <row r="64" spans="2:5" x14ac:dyDescent="0.35">
      <c r="B64" s="3" t="s">
        <v>254</v>
      </c>
      <c r="C64" s="4"/>
      <c r="D64" s="95">
        <f>IFERROR(D62/C36,0)</f>
        <v>0</v>
      </c>
      <c r="E64" s="94">
        <f>IFERROR(E62/C36,0)</f>
        <v>0</v>
      </c>
    </row>
    <row r="65" spans="2:9" x14ac:dyDescent="0.35">
      <c r="B65" s="3" t="s">
        <v>278</v>
      </c>
      <c r="C65" s="96">
        <f>IF(C39="vegaanilisukkeet",$W$22,$W$23)</f>
        <v>0</v>
      </c>
      <c r="D65" s="95"/>
      <c r="E65" s="94"/>
    </row>
    <row r="66" spans="2:9" x14ac:dyDescent="0.35">
      <c r="B66" s="3" t="s">
        <v>279</v>
      </c>
      <c r="C66" s="4"/>
      <c r="D66" s="95"/>
      <c r="E66" s="94">
        <f>IF(C39="vegaanilisukkeet",$W$23/$C$6*$E$62,$E$62)</f>
        <v>0</v>
      </c>
    </row>
    <row r="67" spans="2:9" x14ac:dyDescent="0.35">
      <c r="B67" s="87" t="s">
        <v>280</v>
      </c>
      <c r="C67" s="52"/>
      <c r="D67" s="53"/>
      <c r="E67" s="97">
        <f>IF(C39="vegaanilisukkeet",E66,E66+(E32-E36))</f>
        <v>0</v>
      </c>
    </row>
    <row r="68" spans="2:9" s="52" customFormat="1" x14ac:dyDescent="0.35">
      <c r="D68" s="53"/>
      <c r="E68" s="53"/>
      <c r="H68" s="90"/>
      <c r="I68" s="57"/>
    </row>
    <row r="70" spans="2:9" x14ac:dyDescent="0.35">
      <c r="B70" s="47" t="s">
        <v>275</v>
      </c>
    </row>
    <row r="74" spans="2:9" x14ac:dyDescent="0.35">
      <c r="B74" s="2" t="s">
        <v>269</v>
      </c>
      <c r="C74" s="98" t="s">
        <v>211</v>
      </c>
      <c r="D74" s="92"/>
      <c r="E74" s="99"/>
    </row>
    <row r="75" spans="2:9" x14ac:dyDescent="0.35">
      <c r="B75" s="3" t="s">
        <v>208</v>
      </c>
      <c r="C75" s="4" t="s">
        <v>207</v>
      </c>
      <c r="D75" s="4" t="s">
        <v>209</v>
      </c>
      <c r="E75" s="5" t="s">
        <v>210</v>
      </c>
    </row>
    <row r="76" spans="2:9" x14ac:dyDescent="0.35">
      <c r="B76" s="108" t="s">
        <v>211</v>
      </c>
      <c r="C76" s="4">
        <f>VLOOKUP(B76,Table1[[name]:[impact]],3,FALSE)</f>
        <v>0</v>
      </c>
      <c r="D76" s="107">
        <v>0</v>
      </c>
      <c r="E76" s="5">
        <f t="shared" ref="E76:E95" si="18">C76*D76</f>
        <v>0</v>
      </c>
    </row>
    <row r="77" spans="2:9" x14ac:dyDescent="0.35">
      <c r="B77" s="108" t="s">
        <v>211</v>
      </c>
      <c r="C77" s="4">
        <f>VLOOKUP(B77,Table1[[name]:[impact]],3,FALSE)</f>
        <v>0</v>
      </c>
      <c r="D77" s="107">
        <v>0</v>
      </c>
      <c r="E77" s="5">
        <f t="shared" si="18"/>
        <v>0</v>
      </c>
    </row>
    <row r="78" spans="2:9" x14ac:dyDescent="0.35">
      <c r="B78" s="108" t="s">
        <v>211</v>
      </c>
      <c r="C78" s="4">
        <f>VLOOKUP(B78,Table1[[name]:[impact]],3,FALSE)</f>
        <v>0</v>
      </c>
      <c r="D78" s="107">
        <v>0</v>
      </c>
      <c r="E78" s="5">
        <f t="shared" si="18"/>
        <v>0</v>
      </c>
    </row>
    <row r="79" spans="2:9" x14ac:dyDescent="0.35">
      <c r="B79" s="108" t="s">
        <v>211</v>
      </c>
      <c r="C79" s="4">
        <f>VLOOKUP(B79,Table1[[name]:[impact]],3,FALSE)</f>
        <v>0</v>
      </c>
      <c r="D79" s="107">
        <v>0</v>
      </c>
      <c r="E79" s="5">
        <f t="shared" si="18"/>
        <v>0</v>
      </c>
    </row>
    <row r="80" spans="2:9" x14ac:dyDescent="0.35">
      <c r="B80" s="108" t="s">
        <v>211</v>
      </c>
      <c r="C80" s="4">
        <f>VLOOKUP(B80,Table1[[name]:[impact]],3,FALSE)</f>
        <v>0</v>
      </c>
      <c r="D80" s="107">
        <v>0</v>
      </c>
      <c r="E80" s="5">
        <f t="shared" si="18"/>
        <v>0</v>
      </c>
    </row>
    <row r="81" spans="2:5" x14ac:dyDescent="0.35">
      <c r="B81" s="108" t="s">
        <v>211</v>
      </c>
      <c r="C81" s="4">
        <f>VLOOKUP(B81,Table1[[name]:[impact]],3,FALSE)</f>
        <v>0</v>
      </c>
      <c r="D81" s="107">
        <v>0</v>
      </c>
      <c r="E81" s="5">
        <f t="shared" si="18"/>
        <v>0</v>
      </c>
    </row>
    <row r="82" spans="2:5" x14ac:dyDescent="0.35">
      <c r="B82" s="108" t="s">
        <v>211</v>
      </c>
      <c r="C82" s="4">
        <f>VLOOKUP(B82,Table1[[name]:[impact]],3,FALSE)</f>
        <v>0</v>
      </c>
      <c r="D82" s="107">
        <v>0</v>
      </c>
      <c r="E82" s="5">
        <f t="shared" si="18"/>
        <v>0</v>
      </c>
    </row>
    <row r="83" spans="2:5" x14ac:dyDescent="0.35">
      <c r="B83" s="108" t="s">
        <v>211</v>
      </c>
      <c r="C83" s="4">
        <f>VLOOKUP(B83,Table1[[name]:[impact]],3,FALSE)</f>
        <v>0</v>
      </c>
      <c r="D83" s="107">
        <v>0</v>
      </c>
      <c r="E83" s="5">
        <f t="shared" si="18"/>
        <v>0</v>
      </c>
    </row>
    <row r="84" spans="2:5" x14ac:dyDescent="0.35">
      <c r="B84" s="108" t="s">
        <v>211</v>
      </c>
      <c r="C84" s="4">
        <f>VLOOKUP(B84,Table1[[name]:[impact]],3,FALSE)</f>
        <v>0</v>
      </c>
      <c r="D84" s="107">
        <v>0</v>
      </c>
      <c r="E84" s="5">
        <f t="shared" si="18"/>
        <v>0</v>
      </c>
    </row>
    <row r="85" spans="2:5" x14ac:dyDescent="0.35">
      <c r="B85" s="108" t="s">
        <v>211</v>
      </c>
      <c r="C85" s="4">
        <f>VLOOKUP(B85,Table1[[name]:[impact]],3,FALSE)</f>
        <v>0</v>
      </c>
      <c r="D85" s="107">
        <v>0</v>
      </c>
      <c r="E85" s="5">
        <f t="shared" si="18"/>
        <v>0</v>
      </c>
    </row>
    <row r="86" spans="2:5" x14ac:dyDescent="0.35">
      <c r="B86" s="108" t="s">
        <v>211</v>
      </c>
      <c r="C86" s="4">
        <f>VLOOKUP(B86,Table1[[name]:[impact]],3,FALSE)</f>
        <v>0</v>
      </c>
      <c r="D86" s="107">
        <v>0</v>
      </c>
      <c r="E86" s="5">
        <f t="shared" si="18"/>
        <v>0</v>
      </c>
    </row>
    <row r="87" spans="2:5" x14ac:dyDescent="0.35">
      <c r="B87" s="108" t="s">
        <v>211</v>
      </c>
      <c r="C87" s="4">
        <f>VLOOKUP(B87,Table1[[name]:[impact]],3,FALSE)</f>
        <v>0</v>
      </c>
      <c r="D87" s="107">
        <v>0</v>
      </c>
      <c r="E87" s="5">
        <f t="shared" si="18"/>
        <v>0</v>
      </c>
    </row>
    <row r="88" spans="2:5" x14ac:dyDescent="0.35">
      <c r="B88" s="108" t="s">
        <v>211</v>
      </c>
      <c r="C88" s="4">
        <f>VLOOKUP(B88,Table1[[name]:[impact]],3,FALSE)</f>
        <v>0</v>
      </c>
      <c r="D88" s="107">
        <v>0</v>
      </c>
      <c r="E88" s="5">
        <f t="shared" si="18"/>
        <v>0</v>
      </c>
    </row>
    <row r="89" spans="2:5" x14ac:dyDescent="0.35">
      <c r="B89" s="108" t="s">
        <v>211</v>
      </c>
      <c r="C89" s="4">
        <f>VLOOKUP(B89,Table1[[name]:[impact]],3,FALSE)</f>
        <v>0</v>
      </c>
      <c r="D89" s="107">
        <v>0</v>
      </c>
      <c r="E89" s="5">
        <f t="shared" si="18"/>
        <v>0</v>
      </c>
    </row>
    <row r="90" spans="2:5" x14ac:dyDescent="0.35">
      <c r="B90" s="108" t="s">
        <v>211</v>
      </c>
      <c r="C90" s="4">
        <f>VLOOKUP(B90,Table1[[name]:[impact]],3,FALSE)</f>
        <v>0</v>
      </c>
      <c r="D90" s="107">
        <v>0</v>
      </c>
      <c r="E90" s="5">
        <f t="shared" si="18"/>
        <v>0</v>
      </c>
    </row>
    <row r="91" spans="2:5" x14ac:dyDescent="0.35">
      <c r="B91" s="108" t="s">
        <v>211</v>
      </c>
      <c r="C91" s="4">
        <f>VLOOKUP(B91,Table1[[name]:[impact]],3,FALSE)</f>
        <v>0</v>
      </c>
      <c r="D91" s="107">
        <v>0</v>
      </c>
      <c r="E91" s="5">
        <f t="shared" si="18"/>
        <v>0</v>
      </c>
    </row>
    <row r="92" spans="2:5" x14ac:dyDescent="0.35">
      <c r="B92" s="108" t="s">
        <v>211</v>
      </c>
      <c r="C92" s="4">
        <f>VLOOKUP(B92,Table1[[name]:[impact]],3,FALSE)</f>
        <v>0</v>
      </c>
      <c r="D92" s="107">
        <v>0</v>
      </c>
      <c r="E92" s="5">
        <f t="shared" si="18"/>
        <v>0</v>
      </c>
    </row>
    <row r="93" spans="2:5" x14ac:dyDescent="0.35">
      <c r="B93" s="108" t="s">
        <v>211</v>
      </c>
      <c r="C93" s="4">
        <f>VLOOKUP(B93,Table1[[name]:[impact]],3,FALSE)</f>
        <v>0</v>
      </c>
      <c r="D93" s="107">
        <v>0</v>
      </c>
      <c r="E93" s="5">
        <f t="shared" si="18"/>
        <v>0</v>
      </c>
    </row>
    <row r="94" spans="2:5" x14ac:dyDescent="0.35">
      <c r="B94" s="108" t="s">
        <v>211</v>
      </c>
      <c r="C94" s="4">
        <f>VLOOKUP(B94,Table1[[name]:[impact]],3,FALSE)</f>
        <v>0</v>
      </c>
      <c r="D94" s="107">
        <v>0</v>
      </c>
      <c r="E94" s="5">
        <f t="shared" si="18"/>
        <v>0</v>
      </c>
    </row>
    <row r="95" spans="2:5" x14ac:dyDescent="0.35">
      <c r="B95" s="108" t="s">
        <v>211</v>
      </c>
      <c r="C95" s="4">
        <f>VLOOKUP(B95,Table1[[name]:[impact]],3,FALSE)</f>
        <v>0</v>
      </c>
      <c r="D95" s="107">
        <v>0</v>
      </c>
      <c r="E95" s="5">
        <f t="shared" si="18"/>
        <v>0</v>
      </c>
    </row>
    <row r="96" spans="2:5" x14ac:dyDescent="0.35">
      <c r="B96" s="3"/>
      <c r="C96" s="4"/>
      <c r="D96" s="4"/>
      <c r="E96" s="5"/>
    </row>
    <row r="97" spans="2:5" x14ac:dyDescent="0.35">
      <c r="B97" s="3" t="s">
        <v>256</v>
      </c>
      <c r="C97" s="4"/>
      <c r="D97" s="95">
        <f>SUM(D76:D95)</f>
        <v>0</v>
      </c>
      <c r="E97" s="94">
        <f>SUM(E76:E95)</f>
        <v>0</v>
      </c>
    </row>
    <row r="98" spans="2:5" x14ac:dyDescent="0.35">
      <c r="B98" s="3" t="s">
        <v>257</v>
      </c>
      <c r="C98" s="100">
        <v>0</v>
      </c>
      <c r="D98" s="95">
        <f>D97-(C98*D97)</f>
        <v>0</v>
      </c>
      <c r="E98" s="94"/>
    </row>
    <row r="99" spans="2:5" x14ac:dyDescent="0.35">
      <c r="B99" s="3" t="s">
        <v>258</v>
      </c>
      <c r="C99" s="4"/>
      <c r="D99" s="4"/>
      <c r="E99" s="94">
        <f>IFERROR(E97/D98,0)</f>
        <v>0</v>
      </c>
    </row>
    <row r="100" spans="2:5" x14ac:dyDescent="0.35">
      <c r="B100" s="101" t="s">
        <v>283</v>
      </c>
      <c r="C100" s="102"/>
      <c r="D100" s="103">
        <v>0</v>
      </c>
      <c r="E100" s="104">
        <f>E99*D100</f>
        <v>0</v>
      </c>
    </row>
    <row r="101" spans="2:5" x14ac:dyDescent="0.35">
      <c r="B101" s="87" t="s">
        <v>259</v>
      </c>
      <c r="C101" s="105">
        <f>IFERROR(D98/D100,0)</f>
        <v>0</v>
      </c>
      <c r="D101" s="52"/>
      <c r="E101" s="97"/>
    </row>
    <row r="102" spans="2:5" x14ac:dyDescent="0.35">
      <c r="E102" s="10"/>
    </row>
    <row r="103" spans="2:5" x14ac:dyDescent="0.35">
      <c r="B103" s="2" t="s">
        <v>269</v>
      </c>
      <c r="C103" s="98" t="s">
        <v>211</v>
      </c>
      <c r="D103" s="92"/>
      <c r="E103" s="99"/>
    </row>
    <row r="104" spans="2:5" x14ac:dyDescent="0.35">
      <c r="B104" s="3" t="s">
        <v>208</v>
      </c>
      <c r="C104" s="4" t="s">
        <v>207</v>
      </c>
      <c r="D104" s="4" t="s">
        <v>209</v>
      </c>
      <c r="E104" s="5" t="s">
        <v>210</v>
      </c>
    </row>
    <row r="105" spans="2:5" x14ac:dyDescent="0.35">
      <c r="B105" s="108" t="s">
        <v>211</v>
      </c>
      <c r="C105" s="4">
        <f>VLOOKUP(B105,Table1[[name]:[impact]],3,FALSE)</f>
        <v>0</v>
      </c>
      <c r="D105" s="107">
        <v>0</v>
      </c>
      <c r="E105" s="5">
        <f t="shared" ref="E105:E124" si="19">C105*D105</f>
        <v>0</v>
      </c>
    </row>
    <row r="106" spans="2:5" x14ac:dyDescent="0.35">
      <c r="B106" s="108" t="s">
        <v>211</v>
      </c>
      <c r="C106" s="4">
        <f>VLOOKUP(B106,Table1[[name]:[impact]],3,FALSE)</f>
        <v>0</v>
      </c>
      <c r="D106" s="107">
        <v>0</v>
      </c>
      <c r="E106" s="5">
        <f t="shared" si="19"/>
        <v>0</v>
      </c>
    </row>
    <row r="107" spans="2:5" x14ac:dyDescent="0.35">
      <c r="B107" s="108" t="s">
        <v>211</v>
      </c>
      <c r="C107" s="4">
        <f>VLOOKUP(B107,Table1[[name]:[impact]],3,FALSE)</f>
        <v>0</v>
      </c>
      <c r="D107" s="107">
        <v>0</v>
      </c>
      <c r="E107" s="5">
        <f t="shared" si="19"/>
        <v>0</v>
      </c>
    </row>
    <row r="108" spans="2:5" x14ac:dyDescent="0.35">
      <c r="B108" s="108" t="s">
        <v>211</v>
      </c>
      <c r="C108" s="4">
        <f>VLOOKUP(B108,Table1[[name]:[impact]],3,FALSE)</f>
        <v>0</v>
      </c>
      <c r="D108" s="107">
        <v>0</v>
      </c>
      <c r="E108" s="5">
        <f t="shared" si="19"/>
        <v>0</v>
      </c>
    </row>
    <row r="109" spans="2:5" x14ac:dyDescent="0.35">
      <c r="B109" s="108" t="s">
        <v>211</v>
      </c>
      <c r="C109" s="4">
        <f>VLOOKUP(B109,Table1[[name]:[impact]],3,FALSE)</f>
        <v>0</v>
      </c>
      <c r="D109" s="107">
        <v>0</v>
      </c>
      <c r="E109" s="5">
        <f t="shared" si="19"/>
        <v>0</v>
      </c>
    </row>
    <row r="110" spans="2:5" x14ac:dyDescent="0.35">
      <c r="B110" s="108" t="s">
        <v>211</v>
      </c>
      <c r="C110" s="4">
        <f>VLOOKUP(B110,Table1[[name]:[impact]],3,FALSE)</f>
        <v>0</v>
      </c>
      <c r="D110" s="107">
        <v>0</v>
      </c>
      <c r="E110" s="5">
        <f t="shared" si="19"/>
        <v>0</v>
      </c>
    </row>
    <row r="111" spans="2:5" x14ac:dyDescent="0.35">
      <c r="B111" s="108" t="s">
        <v>211</v>
      </c>
      <c r="C111" s="4">
        <f>VLOOKUP(B111,Table1[[name]:[impact]],3,FALSE)</f>
        <v>0</v>
      </c>
      <c r="D111" s="107">
        <v>0</v>
      </c>
      <c r="E111" s="5">
        <f t="shared" si="19"/>
        <v>0</v>
      </c>
    </row>
    <row r="112" spans="2:5" x14ac:dyDescent="0.35">
      <c r="B112" s="108" t="s">
        <v>211</v>
      </c>
      <c r="C112" s="4">
        <f>VLOOKUP(B112,Table1[[name]:[impact]],3,FALSE)</f>
        <v>0</v>
      </c>
      <c r="D112" s="107">
        <v>0</v>
      </c>
      <c r="E112" s="5">
        <f t="shared" si="19"/>
        <v>0</v>
      </c>
    </row>
    <row r="113" spans="2:5" x14ac:dyDescent="0.35">
      <c r="B113" s="108" t="s">
        <v>211</v>
      </c>
      <c r="C113" s="4">
        <f>VLOOKUP(B113,Table1[[name]:[impact]],3,FALSE)</f>
        <v>0</v>
      </c>
      <c r="D113" s="107">
        <v>0</v>
      </c>
      <c r="E113" s="5">
        <f t="shared" si="19"/>
        <v>0</v>
      </c>
    </row>
    <row r="114" spans="2:5" x14ac:dyDescent="0.35">
      <c r="B114" s="108" t="s">
        <v>211</v>
      </c>
      <c r="C114" s="4">
        <f>VLOOKUP(B114,Table1[[name]:[impact]],3,FALSE)</f>
        <v>0</v>
      </c>
      <c r="D114" s="107">
        <v>0</v>
      </c>
      <c r="E114" s="5">
        <f t="shared" si="19"/>
        <v>0</v>
      </c>
    </row>
    <row r="115" spans="2:5" x14ac:dyDescent="0.35">
      <c r="B115" s="108" t="s">
        <v>211</v>
      </c>
      <c r="C115" s="4">
        <f>VLOOKUP(B115,Table1[[name]:[impact]],3,FALSE)</f>
        <v>0</v>
      </c>
      <c r="D115" s="107">
        <v>0</v>
      </c>
      <c r="E115" s="5">
        <f t="shared" si="19"/>
        <v>0</v>
      </c>
    </row>
    <row r="116" spans="2:5" x14ac:dyDescent="0.35">
      <c r="B116" s="108" t="s">
        <v>211</v>
      </c>
      <c r="C116" s="4">
        <f>VLOOKUP(B116,Table1[[name]:[impact]],3,FALSE)</f>
        <v>0</v>
      </c>
      <c r="D116" s="107">
        <v>0</v>
      </c>
      <c r="E116" s="5">
        <f t="shared" si="19"/>
        <v>0</v>
      </c>
    </row>
    <row r="117" spans="2:5" x14ac:dyDescent="0.35">
      <c r="B117" s="108" t="s">
        <v>211</v>
      </c>
      <c r="C117" s="4">
        <f>VLOOKUP(B117,Table1[[name]:[impact]],3,FALSE)</f>
        <v>0</v>
      </c>
      <c r="D117" s="107">
        <v>0</v>
      </c>
      <c r="E117" s="5">
        <f t="shared" si="19"/>
        <v>0</v>
      </c>
    </row>
    <row r="118" spans="2:5" x14ac:dyDescent="0.35">
      <c r="B118" s="108" t="s">
        <v>211</v>
      </c>
      <c r="C118" s="4">
        <f>VLOOKUP(B118,Table1[[name]:[impact]],3,FALSE)</f>
        <v>0</v>
      </c>
      <c r="D118" s="107">
        <v>0</v>
      </c>
      <c r="E118" s="5">
        <f t="shared" si="19"/>
        <v>0</v>
      </c>
    </row>
    <row r="119" spans="2:5" x14ac:dyDescent="0.35">
      <c r="B119" s="108" t="s">
        <v>211</v>
      </c>
      <c r="C119" s="4">
        <f>VLOOKUP(B119,Table1[[name]:[impact]],3,FALSE)</f>
        <v>0</v>
      </c>
      <c r="D119" s="107">
        <v>0</v>
      </c>
      <c r="E119" s="5">
        <f t="shared" si="19"/>
        <v>0</v>
      </c>
    </row>
    <row r="120" spans="2:5" x14ac:dyDescent="0.35">
      <c r="B120" s="108" t="s">
        <v>211</v>
      </c>
      <c r="C120" s="4">
        <f>VLOOKUP(B120,Table1[[name]:[impact]],3,FALSE)</f>
        <v>0</v>
      </c>
      <c r="D120" s="107">
        <v>0</v>
      </c>
      <c r="E120" s="5">
        <f t="shared" si="19"/>
        <v>0</v>
      </c>
    </row>
    <row r="121" spans="2:5" x14ac:dyDescent="0.35">
      <c r="B121" s="108" t="s">
        <v>211</v>
      </c>
      <c r="C121" s="4">
        <f>VLOOKUP(B121,Table1[[name]:[impact]],3,FALSE)</f>
        <v>0</v>
      </c>
      <c r="D121" s="107">
        <v>0</v>
      </c>
      <c r="E121" s="5">
        <f t="shared" si="19"/>
        <v>0</v>
      </c>
    </row>
    <row r="122" spans="2:5" x14ac:dyDescent="0.35">
      <c r="B122" s="108" t="s">
        <v>211</v>
      </c>
      <c r="C122" s="4">
        <f>VLOOKUP(B122,Table1[[name]:[impact]],3,FALSE)</f>
        <v>0</v>
      </c>
      <c r="D122" s="107">
        <v>0</v>
      </c>
      <c r="E122" s="5">
        <f t="shared" si="19"/>
        <v>0</v>
      </c>
    </row>
    <row r="123" spans="2:5" x14ac:dyDescent="0.35">
      <c r="B123" s="108" t="s">
        <v>211</v>
      </c>
      <c r="C123" s="4">
        <f>VLOOKUP(B123,Table1[[name]:[impact]],3,FALSE)</f>
        <v>0</v>
      </c>
      <c r="D123" s="107">
        <v>0</v>
      </c>
      <c r="E123" s="5">
        <f t="shared" si="19"/>
        <v>0</v>
      </c>
    </row>
    <row r="124" spans="2:5" x14ac:dyDescent="0.35">
      <c r="B124" s="108" t="s">
        <v>211</v>
      </c>
      <c r="C124" s="4">
        <f>VLOOKUP(B124,Table1[[name]:[impact]],3,FALSE)</f>
        <v>0</v>
      </c>
      <c r="D124" s="107">
        <v>0</v>
      </c>
      <c r="E124" s="5">
        <f t="shared" si="19"/>
        <v>0</v>
      </c>
    </row>
    <row r="125" spans="2:5" x14ac:dyDescent="0.35">
      <c r="B125" s="3"/>
      <c r="C125" s="4"/>
      <c r="D125" s="4"/>
      <c r="E125" s="5"/>
    </row>
    <row r="126" spans="2:5" x14ac:dyDescent="0.35">
      <c r="B126" s="3" t="s">
        <v>256</v>
      </c>
      <c r="C126" s="4"/>
      <c r="D126" s="95">
        <f>SUM(D105:D124)</f>
        <v>0</v>
      </c>
      <c r="E126" s="94">
        <f>SUM(E105:E124)</f>
        <v>0</v>
      </c>
    </row>
    <row r="127" spans="2:5" x14ac:dyDescent="0.35">
      <c r="B127" s="3" t="s">
        <v>257</v>
      </c>
      <c r="C127" s="100">
        <v>0</v>
      </c>
      <c r="D127" s="95">
        <f>D126-(C127*D126)</f>
        <v>0</v>
      </c>
      <c r="E127" s="94"/>
    </row>
    <row r="128" spans="2:5" x14ac:dyDescent="0.35">
      <c r="B128" s="3" t="s">
        <v>258</v>
      </c>
      <c r="C128" s="4"/>
      <c r="D128" s="4"/>
      <c r="E128" s="94">
        <f>IFERROR(E126/D127,0)</f>
        <v>0</v>
      </c>
    </row>
    <row r="129" spans="2:5" x14ac:dyDescent="0.35">
      <c r="B129" s="101" t="s">
        <v>283</v>
      </c>
      <c r="C129" s="102"/>
      <c r="D129" s="103">
        <v>0</v>
      </c>
      <c r="E129" s="104">
        <f>E128*D129</f>
        <v>0</v>
      </c>
    </row>
    <row r="130" spans="2:5" x14ac:dyDescent="0.35">
      <c r="B130" s="87" t="s">
        <v>259</v>
      </c>
      <c r="C130" s="105">
        <f>IFERROR(D127/D129,0)</f>
        <v>0</v>
      </c>
      <c r="D130" s="52"/>
      <c r="E130" s="97"/>
    </row>
    <row r="132" spans="2:5" x14ac:dyDescent="0.35">
      <c r="B132" s="2" t="s">
        <v>269</v>
      </c>
      <c r="C132" s="98" t="s">
        <v>211</v>
      </c>
      <c r="D132" s="92"/>
      <c r="E132" s="99"/>
    </row>
    <row r="133" spans="2:5" x14ac:dyDescent="0.35">
      <c r="B133" s="3" t="s">
        <v>208</v>
      </c>
      <c r="C133" s="4" t="s">
        <v>207</v>
      </c>
      <c r="D133" s="4" t="s">
        <v>209</v>
      </c>
      <c r="E133" s="5" t="s">
        <v>210</v>
      </c>
    </row>
    <row r="134" spans="2:5" x14ac:dyDescent="0.35">
      <c r="B134" s="108" t="s">
        <v>211</v>
      </c>
      <c r="C134" s="4">
        <f>VLOOKUP(B134,Table1[[name]:[impact]],3,FALSE)</f>
        <v>0</v>
      </c>
      <c r="D134" s="107">
        <v>0</v>
      </c>
      <c r="E134" s="5">
        <f t="shared" ref="E134:E153" si="20">C134*D134</f>
        <v>0</v>
      </c>
    </row>
    <row r="135" spans="2:5" x14ac:dyDescent="0.35">
      <c r="B135" s="108" t="s">
        <v>211</v>
      </c>
      <c r="C135" s="4">
        <f>VLOOKUP(B135,Table1[[name]:[impact]],3,FALSE)</f>
        <v>0</v>
      </c>
      <c r="D135" s="107">
        <v>0</v>
      </c>
      <c r="E135" s="5">
        <f t="shared" si="20"/>
        <v>0</v>
      </c>
    </row>
    <row r="136" spans="2:5" x14ac:dyDescent="0.35">
      <c r="B136" s="108" t="s">
        <v>211</v>
      </c>
      <c r="C136" s="4">
        <f>VLOOKUP(B136,Table1[[name]:[impact]],3,FALSE)</f>
        <v>0</v>
      </c>
      <c r="D136" s="107">
        <v>0</v>
      </c>
      <c r="E136" s="5">
        <f t="shared" si="20"/>
        <v>0</v>
      </c>
    </row>
    <row r="137" spans="2:5" x14ac:dyDescent="0.35">
      <c r="B137" s="108" t="s">
        <v>211</v>
      </c>
      <c r="C137" s="4">
        <f>VLOOKUP(B137,Table1[[name]:[impact]],3,FALSE)</f>
        <v>0</v>
      </c>
      <c r="D137" s="107">
        <v>0</v>
      </c>
      <c r="E137" s="5">
        <f t="shared" si="20"/>
        <v>0</v>
      </c>
    </row>
    <row r="138" spans="2:5" x14ac:dyDescent="0.35">
      <c r="B138" s="108" t="s">
        <v>211</v>
      </c>
      <c r="C138" s="4">
        <f>VLOOKUP(B138,Table1[[name]:[impact]],3,FALSE)</f>
        <v>0</v>
      </c>
      <c r="D138" s="107">
        <v>0</v>
      </c>
      <c r="E138" s="5">
        <f t="shared" si="20"/>
        <v>0</v>
      </c>
    </row>
    <row r="139" spans="2:5" x14ac:dyDescent="0.35">
      <c r="B139" s="108" t="s">
        <v>211</v>
      </c>
      <c r="C139" s="4">
        <f>VLOOKUP(B139,Table1[[name]:[impact]],3,FALSE)</f>
        <v>0</v>
      </c>
      <c r="D139" s="107">
        <v>0</v>
      </c>
      <c r="E139" s="5">
        <f t="shared" si="20"/>
        <v>0</v>
      </c>
    </row>
    <row r="140" spans="2:5" x14ac:dyDescent="0.35">
      <c r="B140" s="108" t="s">
        <v>211</v>
      </c>
      <c r="C140" s="4">
        <f>VLOOKUP(B140,Table1[[name]:[impact]],3,FALSE)</f>
        <v>0</v>
      </c>
      <c r="D140" s="107">
        <v>0</v>
      </c>
      <c r="E140" s="5">
        <f t="shared" si="20"/>
        <v>0</v>
      </c>
    </row>
    <row r="141" spans="2:5" x14ac:dyDescent="0.35">
      <c r="B141" s="108" t="s">
        <v>211</v>
      </c>
      <c r="C141" s="4">
        <f>VLOOKUP(B141,Table1[[name]:[impact]],3,FALSE)</f>
        <v>0</v>
      </c>
      <c r="D141" s="107">
        <v>0</v>
      </c>
      <c r="E141" s="5">
        <f t="shared" si="20"/>
        <v>0</v>
      </c>
    </row>
    <row r="142" spans="2:5" x14ac:dyDescent="0.35">
      <c r="B142" s="108" t="s">
        <v>211</v>
      </c>
      <c r="C142" s="4">
        <f>VLOOKUP(B142,Table1[[name]:[impact]],3,FALSE)</f>
        <v>0</v>
      </c>
      <c r="D142" s="107">
        <v>0</v>
      </c>
      <c r="E142" s="5">
        <f t="shared" si="20"/>
        <v>0</v>
      </c>
    </row>
    <row r="143" spans="2:5" x14ac:dyDescent="0.35">
      <c r="B143" s="108" t="s">
        <v>211</v>
      </c>
      <c r="C143" s="4">
        <f>VLOOKUP(B143,Table1[[name]:[impact]],3,FALSE)</f>
        <v>0</v>
      </c>
      <c r="D143" s="107">
        <v>0</v>
      </c>
      <c r="E143" s="5">
        <f t="shared" si="20"/>
        <v>0</v>
      </c>
    </row>
    <row r="144" spans="2:5" x14ac:dyDescent="0.35">
      <c r="B144" s="108" t="s">
        <v>211</v>
      </c>
      <c r="C144" s="4">
        <f>VLOOKUP(B144,Table1[[name]:[impact]],3,FALSE)</f>
        <v>0</v>
      </c>
      <c r="D144" s="107">
        <v>0</v>
      </c>
      <c r="E144" s="5">
        <f t="shared" si="20"/>
        <v>0</v>
      </c>
    </row>
    <row r="145" spans="2:23" x14ac:dyDescent="0.35">
      <c r="B145" s="108" t="s">
        <v>211</v>
      </c>
      <c r="C145" s="4">
        <f>VLOOKUP(B145,Table1[[name]:[impact]],3,FALSE)</f>
        <v>0</v>
      </c>
      <c r="D145" s="107">
        <v>0</v>
      </c>
      <c r="E145" s="5">
        <f t="shared" si="20"/>
        <v>0</v>
      </c>
    </row>
    <row r="146" spans="2:23" x14ac:dyDescent="0.35">
      <c r="B146" s="108" t="s">
        <v>211</v>
      </c>
      <c r="C146" s="4">
        <f>VLOOKUP(B146,Table1[[name]:[impact]],3,FALSE)</f>
        <v>0</v>
      </c>
      <c r="D146" s="107">
        <v>0</v>
      </c>
      <c r="E146" s="5">
        <f t="shared" si="20"/>
        <v>0</v>
      </c>
    </row>
    <row r="147" spans="2:23" s="55" customFormat="1" x14ac:dyDescent="0.35">
      <c r="B147" s="108" t="s">
        <v>211</v>
      </c>
      <c r="C147" s="4">
        <f>VLOOKUP(B147,Table1[[name]:[impact]],3,FALSE)</f>
        <v>0</v>
      </c>
      <c r="D147" s="107">
        <v>0</v>
      </c>
      <c r="E147" s="5">
        <f t="shared" si="20"/>
        <v>0</v>
      </c>
      <c r="F147" s="1"/>
      <c r="G147" s="1"/>
      <c r="H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5" customFormat="1" x14ac:dyDescent="0.35">
      <c r="B148" s="108" t="s">
        <v>211</v>
      </c>
      <c r="C148" s="4">
        <f>VLOOKUP(B148,Table1[[name]:[impact]],3,FALSE)</f>
        <v>0</v>
      </c>
      <c r="D148" s="107">
        <v>0</v>
      </c>
      <c r="E148" s="5">
        <f t="shared" si="20"/>
        <v>0</v>
      </c>
      <c r="F148" s="1"/>
      <c r="G148" s="1"/>
      <c r="H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5" customFormat="1" x14ac:dyDescent="0.35">
      <c r="B149" s="108" t="s">
        <v>211</v>
      </c>
      <c r="C149" s="4">
        <f>VLOOKUP(B149,Table1[[name]:[impact]],3,FALSE)</f>
        <v>0</v>
      </c>
      <c r="D149" s="107">
        <v>0</v>
      </c>
      <c r="E149" s="5">
        <f t="shared" si="20"/>
        <v>0</v>
      </c>
      <c r="F149" s="1"/>
      <c r="G149" s="1"/>
      <c r="H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5" customFormat="1" x14ac:dyDescent="0.35">
      <c r="B150" s="108" t="s">
        <v>211</v>
      </c>
      <c r="C150" s="4">
        <f>VLOOKUP(B150,Table1[[name]:[impact]],3,FALSE)</f>
        <v>0</v>
      </c>
      <c r="D150" s="107">
        <v>0</v>
      </c>
      <c r="E150" s="5">
        <f t="shared" si="20"/>
        <v>0</v>
      </c>
      <c r="F150" s="1"/>
      <c r="G150" s="1"/>
      <c r="H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5" customFormat="1" x14ac:dyDescent="0.35">
      <c r="B151" s="108" t="s">
        <v>211</v>
      </c>
      <c r="C151" s="4">
        <f>VLOOKUP(B151,Table1[[name]:[impact]],3,FALSE)</f>
        <v>0</v>
      </c>
      <c r="D151" s="107">
        <v>0</v>
      </c>
      <c r="E151" s="5">
        <f t="shared" si="20"/>
        <v>0</v>
      </c>
      <c r="F151" s="1"/>
      <c r="G151" s="1"/>
      <c r="H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5" customFormat="1" x14ac:dyDescent="0.35">
      <c r="B152" s="108" t="s">
        <v>211</v>
      </c>
      <c r="C152" s="4">
        <f>VLOOKUP(B152,Table1[[name]:[impact]],3,FALSE)</f>
        <v>0</v>
      </c>
      <c r="D152" s="107">
        <v>0</v>
      </c>
      <c r="E152" s="5">
        <f t="shared" si="20"/>
        <v>0</v>
      </c>
      <c r="F152" s="1"/>
      <c r="G152" s="1"/>
      <c r="H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5" customFormat="1" x14ac:dyDescent="0.35">
      <c r="B153" s="108" t="s">
        <v>211</v>
      </c>
      <c r="C153" s="4">
        <f>VLOOKUP(B153,Table1[[name]:[impact]],3,FALSE)</f>
        <v>0</v>
      </c>
      <c r="D153" s="107">
        <v>0</v>
      </c>
      <c r="E153" s="5">
        <f t="shared" si="20"/>
        <v>0</v>
      </c>
      <c r="F153" s="1"/>
      <c r="G153" s="1"/>
      <c r="H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35">
      <c r="B154" s="3"/>
      <c r="C154" s="4"/>
      <c r="D154" s="4"/>
      <c r="E154" s="5"/>
    </row>
    <row r="155" spans="2:23" s="55" customFormat="1" x14ac:dyDescent="0.35">
      <c r="B155" s="3" t="s">
        <v>256</v>
      </c>
      <c r="C155" s="4"/>
      <c r="D155" s="95">
        <f>SUM(D134:D153)</f>
        <v>0</v>
      </c>
      <c r="E155" s="94">
        <f>SUM(E134:E153)</f>
        <v>0</v>
      </c>
      <c r="F155" s="1"/>
      <c r="G155" s="1"/>
      <c r="H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5" customFormat="1" x14ac:dyDescent="0.35">
      <c r="B156" s="3" t="s">
        <v>257</v>
      </c>
      <c r="C156" s="100">
        <v>0</v>
      </c>
      <c r="D156" s="95">
        <f>D155-(C156*D155)</f>
        <v>0</v>
      </c>
      <c r="E156" s="94"/>
      <c r="F156" s="1"/>
      <c r="G156" s="1"/>
      <c r="H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5" customFormat="1" x14ac:dyDescent="0.35">
      <c r="B157" s="3" t="s">
        <v>258</v>
      </c>
      <c r="C157" s="4"/>
      <c r="D157" s="4"/>
      <c r="E157" s="94">
        <f>IFERROR(E155/D156,0)</f>
        <v>0</v>
      </c>
      <c r="F157" s="1"/>
      <c r="G157" s="1"/>
      <c r="H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5" customFormat="1" x14ac:dyDescent="0.35">
      <c r="B158" s="101" t="s">
        <v>283</v>
      </c>
      <c r="C158" s="102"/>
      <c r="D158" s="103">
        <v>0</v>
      </c>
      <c r="E158" s="104">
        <f>E157*D158</f>
        <v>0</v>
      </c>
      <c r="F158" s="1"/>
      <c r="G158" s="1"/>
      <c r="H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5" customFormat="1" x14ac:dyDescent="0.35">
      <c r="B159" s="87" t="s">
        <v>259</v>
      </c>
      <c r="C159" s="105">
        <f>IFERROR(D156/D158,0)</f>
        <v>0</v>
      </c>
      <c r="D159" s="52"/>
      <c r="E159" s="97"/>
      <c r="F159" s="1"/>
      <c r="G159" s="1"/>
      <c r="H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2:23" s="55" customFormat="1" x14ac:dyDescent="0.35">
      <c r="B161" s="2" t="s">
        <v>269</v>
      </c>
      <c r="C161" s="98" t="s">
        <v>211</v>
      </c>
      <c r="D161" s="92"/>
      <c r="E161" s="99"/>
      <c r="F161" s="1"/>
      <c r="G161" s="1"/>
      <c r="H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5" customFormat="1" x14ac:dyDescent="0.35">
      <c r="B162" s="3" t="s">
        <v>208</v>
      </c>
      <c r="C162" s="4" t="s">
        <v>207</v>
      </c>
      <c r="D162" s="4" t="s">
        <v>209</v>
      </c>
      <c r="E162" s="5" t="s">
        <v>210</v>
      </c>
      <c r="F162" s="1"/>
      <c r="G162" s="1"/>
      <c r="H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35">
      <c r="B163" s="108" t="s">
        <v>211</v>
      </c>
      <c r="C163" s="4">
        <f>VLOOKUP(B163,Table1[[name]:[impact]],3,FALSE)</f>
        <v>0</v>
      </c>
      <c r="D163" s="107">
        <v>0</v>
      </c>
      <c r="E163" s="5">
        <f t="shared" ref="E163:E182" si="21">C163*D163</f>
        <v>0</v>
      </c>
    </row>
    <row r="164" spans="2:23" x14ac:dyDescent="0.35">
      <c r="B164" s="108" t="s">
        <v>211</v>
      </c>
      <c r="C164" s="4">
        <f>VLOOKUP(B164,Table1[[name]:[impact]],3,FALSE)</f>
        <v>0</v>
      </c>
      <c r="D164" s="107">
        <v>0</v>
      </c>
      <c r="E164" s="5">
        <f t="shared" si="21"/>
        <v>0</v>
      </c>
    </row>
    <row r="165" spans="2:23" x14ac:dyDescent="0.35">
      <c r="B165" s="108" t="s">
        <v>211</v>
      </c>
      <c r="C165" s="4">
        <f>VLOOKUP(B165,Table1[[name]:[impact]],3,FALSE)</f>
        <v>0</v>
      </c>
      <c r="D165" s="107">
        <v>0</v>
      </c>
      <c r="E165" s="5">
        <f t="shared" si="21"/>
        <v>0</v>
      </c>
    </row>
    <row r="166" spans="2:23" x14ac:dyDescent="0.35">
      <c r="B166" s="108" t="s">
        <v>211</v>
      </c>
      <c r="C166" s="4">
        <f>VLOOKUP(B166,Table1[[name]:[impact]],3,FALSE)</f>
        <v>0</v>
      </c>
      <c r="D166" s="107">
        <v>0</v>
      </c>
      <c r="E166" s="5">
        <f t="shared" si="21"/>
        <v>0</v>
      </c>
    </row>
    <row r="167" spans="2:23" x14ac:dyDescent="0.35">
      <c r="B167" s="108" t="s">
        <v>211</v>
      </c>
      <c r="C167" s="4">
        <f>VLOOKUP(B167,Table1[[name]:[impact]],3,FALSE)</f>
        <v>0</v>
      </c>
      <c r="D167" s="107">
        <v>0</v>
      </c>
      <c r="E167" s="5">
        <f t="shared" si="21"/>
        <v>0</v>
      </c>
    </row>
    <row r="168" spans="2:23" x14ac:dyDescent="0.35">
      <c r="B168" s="108" t="s">
        <v>211</v>
      </c>
      <c r="C168" s="4">
        <f>VLOOKUP(B168,Table1[[name]:[impact]],3,FALSE)</f>
        <v>0</v>
      </c>
      <c r="D168" s="107">
        <v>0</v>
      </c>
      <c r="E168" s="5">
        <f t="shared" si="21"/>
        <v>0</v>
      </c>
    </row>
    <row r="169" spans="2:23" x14ac:dyDescent="0.35">
      <c r="B169" s="108" t="s">
        <v>211</v>
      </c>
      <c r="C169" s="4">
        <f>VLOOKUP(B169,Table1[[name]:[impact]],3,FALSE)</f>
        <v>0</v>
      </c>
      <c r="D169" s="107">
        <v>0</v>
      </c>
      <c r="E169" s="5">
        <f t="shared" si="21"/>
        <v>0</v>
      </c>
    </row>
    <row r="170" spans="2:23" x14ac:dyDescent="0.35">
      <c r="B170" s="108" t="s">
        <v>211</v>
      </c>
      <c r="C170" s="4">
        <f>VLOOKUP(B170,Table1[[name]:[impact]],3,FALSE)</f>
        <v>0</v>
      </c>
      <c r="D170" s="107">
        <v>0</v>
      </c>
      <c r="E170" s="5">
        <f t="shared" si="21"/>
        <v>0</v>
      </c>
    </row>
    <row r="171" spans="2:23" x14ac:dyDescent="0.35">
      <c r="B171" s="108" t="s">
        <v>211</v>
      </c>
      <c r="C171" s="4">
        <f>VLOOKUP(B171,Table1[[name]:[impact]],3,FALSE)</f>
        <v>0</v>
      </c>
      <c r="D171" s="107">
        <v>0</v>
      </c>
      <c r="E171" s="5">
        <f t="shared" si="21"/>
        <v>0</v>
      </c>
    </row>
    <row r="172" spans="2:23" x14ac:dyDescent="0.35">
      <c r="B172" s="108" t="s">
        <v>211</v>
      </c>
      <c r="C172" s="4">
        <f>VLOOKUP(B172,Table1[[name]:[impact]],3,FALSE)</f>
        <v>0</v>
      </c>
      <c r="D172" s="107">
        <v>0</v>
      </c>
      <c r="E172" s="5">
        <f t="shared" si="21"/>
        <v>0</v>
      </c>
    </row>
    <row r="173" spans="2:23" x14ac:dyDescent="0.35">
      <c r="B173" s="108" t="s">
        <v>211</v>
      </c>
      <c r="C173" s="4">
        <f>VLOOKUP(B173,Table1[[name]:[impact]],3,FALSE)</f>
        <v>0</v>
      </c>
      <c r="D173" s="107">
        <v>0</v>
      </c>
      <c r="E173" s="5">
        <f t="shared" si="21"/>
        <v>0</v>
      </c>
    </row>
    <row r="174" spans="2:23" x14ac:dyDescent="0.35">
      <c r="B174" s="108" t="s">
        <v>211</v>
      </c>
      <c r="C174" s="4">
        <f>VLOOKUP(B174,Table1[[name]:[impact]],3,FALSE)</f>
        <v>0</v>
      </c>
      <c r="D174" s="107">
        <v>0</v>
      </c>
      <c r="E174" s="5">
        <f t="shared" si="21"/>
        <v>0</v>
      </c>
    </row>
    <row r="175" spans="2:23" x14ac:dyDescent="0.35">
      <c r="B175" s="108" t="s">
        <v>211</v>
      </c>
      <c r="C175" s="4">
        <f>VLOOKUP(B175,Table1[[name]:[impact]],3,FALSE)</f>
        <v>0</v>
      </c>
      <c r="D175" s="107">
        <v>0</v>
      </c>
      <c r="E175" s="5">
        <f t="shared" si="21"/>
        <v>0</v>
      </c>
    </row>
    <row r="176" spans="2:23" x14ac:dyDescent="0.35">
      <c r="B176" s="108" t="s">
        <v>211</v>
      </c>
      <c r="C176" s="4">
        <f>VLOOKUP(B176,Table1[[name]:[impact]],3,FALSE)</f>
        <v>0</v>
      </c>
      <c r="D176" s="107">
        <v>0</v>
      </c>
      <c r="E176" s="5">
        <f t="shared" si="21"/>
        <v>0</v>
      </c>
    </row>
    <row r="177" spans="2:5" x14ac:dyDescent="0.35">
      <c r="B177" s="108" t="s">
        <v>211</v>
      </c>
      <c r="C177" s="4">
        <f>VLOOKUP(B177,Table1[[name]:[impact]],3,FALSE)</f>
        <v>0</v>
      </c>
      <c r="D177" s="107">
        <v>0</v>
      </c>
      <c r="E177" s="5">
        <f t="shared" si="21"/>
        <v>0</v>
      </c>
    </row>
    <row r="178" spans="2:5" x14ac:dyDescent="0.35">
      <c r="B178" s="108" t="s">
        <v>211</v>
      </c>
      <c r="C178" s="4">
        <f>VLOOKUP(B178,Table1[[name]:[impact]],3,FALSE)</f>
        <v>0</v>
      </c>
      <c r="D178" s="107">
        <v>0</v>
      </c>
      <c r="E178" s="5">
        <f t="shared" si="21"/>
        <v>0</v>
      </c>
    </row>
    <row r="179" spans="2:5" x14ac:dyDescent="0.35">
      <c r="B179" s="108" t="s">
        <v>211</v>
      </c>
      <c r="C179" s="4">
        <f>VLOOKUP(B179,Table1[[name]:[impact]],3,FALSE)</f>
        <v>0</v>
      </c>
      <c r="D179" s="107">
        <v>0</v>
      </c>
      <c r="E179" s="5">
        <f t="shared" si="21"/>
        <v>0</v>
      </c>
    </row>
    <row r="180" spans="2:5" x14ac:dyDescent="0.35">
      <c r="B180" s="108" t="s">
        <v>211</v>
      </c>
      <c r="C180" s="4">
        <f>VLOOKUP(B180,Table1[[name]:[impact]],3,FALSE)</f>
        <v>0</v>
      </c>
      <c r="D180" s="107">
        <v>0</v>
      </c>
      <c r="E180" s="5">
        <f t="shared" si="21"/>
        <v>0</v>
      </c>
    </row>
    <row r="181" spans="2:5" x14ac:dyDescent="0.35">
      <c r="B181" s="108" t="s">
        <v>211</v>
      </c>
      <c r="C181" s="4">
        <f>VLOOKUP(B181,Table1[[name]:[impact]],3,FALSE)</f>
        <v>0</v>
      </c>
      <c r="D181" s="107">
        <v>0</v>
      </c>
      <c r="E181" s="5">
        <f t="shared" si="21"/>
        <v>0</v>
      </c>
    </row>
    <row r="182" spans="2:5" x14ac:dyDescent="0.35">
      <c r="B182" s="108" t="s">
        <v>211</v>
      </c>
      <c r="C182" s="4">
        <f>VLOOKUP(B182,Table1[[name]:[impact]],3,FALSE)</f>
        <v>0</v>
      </c>
      <c r="D182" s="107">
        <v>0</v>
      </c>
      <c r="E182" s="5">
        <f t="shared" si="21"/>
        <v>0</v>
      </c>
    </row>
    <row r="183" spans="2:5" x14ac:dyDescent="0.35">
      <c r="B183" s="3"/>
      <c r="C183" s="4"/>
      <c r="D183" s="4"/>
      <c r="E183" s="5"/>
    </row>
    <row r="184" spans="2:5" x14ac:dyDescent="0.35">
      <c r="B184" s="3" t="s">
        <v>256</v>
      </c>
      <c r="C184" s="4"/>
      <c r="D184" s="95">
        <f>SUM(D163:D182)</f>
        <v>0</v>
      </c>
      <c r="E184" s="94">
        <f>SUM(E163:E182)</f>
        <v>0</v>
      </c>
    </row>
    <row r="185" spans="2:5" x14ac:dyDescent="0.35">
      <c r="B185" s="3" t="s">
        <v>257</v>
      </c>
      <c r="C185" s="100">
        <v>0</v>
      </c>
      <c r="D185" s="95">
        <f>D184-(C185*D184)</f>
        <v>0</v>
      </c>
      <c r="E185" s="94"/>
    </row>
    <row r="186" spans="2:5" x14ac:dyDescent="0.35">
      <c r="B186" s="3" t="s">
        <v>258</v>
      </c>
      <c r="C186" s="4"/>
      <c r="D186" s="4"/>
      <c r="E186" s="94">
        <f>IFERROR(E184/D185,0)</f>
        <v>0</v>
      </c>
    </row>
    <row r="187" spans="2:5" x14ac:dyDescent="0.35">
      <c r="B187" s="101" t="s">
        <v>283</v>
      </c>
      <c r="C187" s="102"/>
      <c r="D187" s="103">
        <v>0</v>
      </c>
      <c r="E187" s="104">
        <f>E186*D187</f>
        <v>0</v>
      </c>
    </row>
    <row r="188" spans="2:5" x14ac:dyDescent="0.35">
      <c r="B188" s="87" t="s">
        <v>259</v>
      </c>
      <c r="C188" s="105">
        <f>IFERROR(D185/D187,0)</f>
        <v>0</v>
      </c>
      <c r="D188" s="52"/>
      <c r="E188" s="97"/>
    </row>
    <row r="190" spans="2:5" x14ac:dyDescent="0.35">
      <c r="B190" s="2" t="s">
        <v>269</v>
      </c>
      <c r="C190" s="98" t="s">
        <v>211</v>
      </c>
      <c r="D190" s="92"/>
      <c r="E190" s="99"/>
    </row>
    <row r="191" spans="2:5" x14ac:dyDescent="0.35">
      <c r="B191" s="3" t="s">
        <v>208</v>
      </c>
      <c r="C191" s="4" t="s">
        <v>207</v>
      </c>
      <c r="D191" s="4" t="s">
        <v>209</v>
      </c>
      <c r="E191" s="5" t="s">
        <v>210</v>
      </c>
    </row>
    <row r="192" spans="2:5" x14ac:dyDescent="0.35">
      <c r="B192" s="108" t="s">
        <v>211</v>
      </c>
      <c r="C192" s="4">
        <f>VLOOKUP(B192,Table1[[name]:[impact]],3,FALSE)</f>
        <v>0</v>
      </c>
      <c r="D192" s="107">
        <v>0</v>
      </c>
      <c r="E192" s="5">
        <f t="shared" ref="E192:E211" si="22">C192*D192</f>
        <v>0</v>
      </c>
    </row>
    <row r="193" spans="2:5" x14ac:dyDescent="0.35">
      <c r="B193" s="108" t="s">
        <v>211</v>
      </c>
      <c r="C193" s="4">
        <f>VLOOKUP(B193,Table1[[name]:[impact]],3,FALSE)</f>
        <v>0</v>
      </c>
      <c r="D193" s="107">
        <v>0</v>
      </c>
      <c r="E193" s="5">
        <f t="shared" si="22"/>
        <v>0</v>
      </c>
    </row>
    <row r="194" spans="2:5" x14ac:dyDescent="0.35">
      <c r="B194" s="108" t="s">
        <v>211</v>
      </c>
      <c r="C194" s="4">
        <f>VLOOKUP(B194,Table1[[name]:[impact]],3,FALSE)</f>
        <v>0</v>
      </c>
      <c r="D194" s="107">
        <v>0</v>
      </c>
      <c r="E194" s="5">
        <f t="shared" si="22"/>
        <v>0</v>
      </c>
    </row>
    <row r="195" spans="2:5" x14ac:dyDescent="0.35">
      <c r="B195" s="108" t="s">
        <v>211</v>
      </c>
      <c r="C195" s="4">
        <f>VLOOKUP(B195,Table1[[name]:[impact]],3,FALSE)</f>
        <v>0</v>
      </c>
      <c r="D195" s="107">
        <v>0</v>
      </c>
      <c r="E195" s="5">
        <f t="shared" si="22"/>
        <v>0</v>
      </c>
    </row>
    <row r="196" spans="2:5" x14ac:dyDescent="0.35">
      <c r="B196" s="108" t="s">
        <v>211</v>
      </c>
      <c r="C196" s="4">
        <f>VLOOKUP(B196,Table1[[name]:[impact]],3,FALSE)</f>
        <v>0</v>
      </c>
      <c r="D196" s="107">
        <v>0</v>
      </c>
      <c r="E196" s="5">
        <f t="shared" si="22"/>
        <v>0</v>
      </c>
    </row>
    <row r="197" spans="2:5" x14ac:dyDescent="0.35">
      <c r="B197" s="108" t="s">
        <v>211</v>
      </c>
      <c r="C197" s="4">
        <f>VLOOKUP(B197,Table1[[name]:[impact]],3,FALSE)</f>
        <v>0</v>
      </c>
      <c r="D197" s="107">
        <v>0</v>
      </c>
      <c r="E197" s="5">
        <f t="shared" si="22"/>
        <v>0</v>
      </c>
    </row>
    <row r="198" spans="2:5" x14ac:dyDescent="0.35">
      <c r="B198" s="108" t="s">
        <v>211</v>
      </c>
      <c r="C198" s="4">
        <f>VLOOKUP(B198,Table1[[name]:[impact]],3,FALSE)</f>
        <v>0</v>
      </c>
      <c r="D198" s="107">
        <v>0</v>
      </c>
      <c r="E198" s="5">
        <f t="shared" si="22"/>
        <v>0</v>
      </c>
    </row>
    <row r="199" spans="2:5" x14ac:dyDescent="0.35">
      <c r="B199" s="108" t="s">
        <v>211</v>
      </c>
      <c r="C199" s="4">
        <f>VLOOKUP(B199,Table1[[name]:[impact]],3,FALSE)</f>
        <v>0</v>
      </c>
      <c r="D199" s="107">
        <v>0</v>
      </c>
      <c r="E199" s="5">
        <f t="shared" si="22"/>
        <v>0</v>
      </c>
    </row>
    <row r="200" spans="2:5" x14ac:dyDescent="0.35">
      <c r="B200" s="108" t="s">
        <v>211</v>
      </c>
      <c r="C200" s="4">
        <f>VLOOKUP(B200,Table1[[name]:[impact]],3,FALSE)</f>
        <v>0</v>
      </c>
      <c r="D200" s="107">
        <v>0</v>
      </c>
      <c r="E200" s="5">
        <f t="shared" si="22"/>
        <v>0</v>
      </c>
    </row>
    <row r="201" spans="2:5" x14ac:dyDescent="0.35">
      <c r="B201" s="108" t="s">
        <v>211</v>
      </c>
      <c r="C201" s="4">
        <f>VLOOKUP(B201,Table1[[name]:[impact]],3,FALSE)</f>
        <v>0</v>
      </c>
      <c r="D201" s="107">
        <v>0</v>
      </c>
      <c r="E201" s="5">
        <f t="shared" si="22"/>
        <v>0</v>
      </c>
    </row>
    <row r="202" spans="2:5" x14ac:dyDescent="0.35">
      <c r="B202" s="108" t="s">
        <v>211</v>
      </c>
      <c r="C202" s="4">
        <f>VLOOKUP(B202,Table1[[name]:[impact]],3,FALSE)</f>
        <v>0</v>
      </c>
      <c r="D202" s="107">
        <v>0</v>
      </c>
      <c r="E202" s="5">
        <f t="shared" si="22"/>
        <v>0</v>
      </c>
    </row>
    <row r="203" spans="2:5" x14ac:dyDescent="0.35">
      <c r="B203" s="108" t="s">
        <v>211</v>
      </c>
      <c r="C203" s="4">
        <f>VLOOKUP(B203,Table1[[name]:[impact]],3,FALSE)</f>
        <v>0</v>
      </c>
      <c r="D203" s="107">
        <v>0</v>
      </c>
      <c r="E203" s="5">
        <f t="shared" si="22"/>
        <v>0</v>
      </c>
    </row>
    <row r="204" spans="2:5" x14ac:dyDescent="0.35">
      <c r="B204" s="108" t="s">
        <v>211</v>
      </c>
      <c r="C204" s="4">
        <f>VLOOKUP(B204,Table1[[name]:[impact]],3,FALSE)</f>
        <v>0</v>
      </c>
      <c r="D204" s="107">
        <v>0</v>
      </c>
      <c r="E204" s="5">
        <f t="shared" si="22"/>
        <v>0</v>
      </c>
    </row>
    <row r="205" spans="2:5" x14ac:dyDescent="0.35">
      <c r="B205" s="108" t="s">
        <v>211</v>
      </c>
      <c r="C205" s="4">
        <f>VLOOKUP(B205,Table1[[name]:[impact]],3,FALSE)</f>
        <v>0</v>
      </c>
      <c r="D205" s="107">
        <v>0</v>
      </c>
      <c r="E205" s="5">
        <f t="shared" si="22"/>
        <v>0</v>
      </c>
    </row>
    <row r="206" spans="2:5" x14ac:dyDescent="0.35">
      <c r="B206" s="108" t="s">
        <v>211</v>
      </c>
      <c r="C206" s="4">
        <f>VLOOKUP(B206,Table1[[name]:[impact]],3,FALSE)</f>
        <v>0</v>
      </c>
      <c r="D206" s="107">
        <v>0</v>
      </c>
      <c r="E206" s="5">
        <f t="shared" si="22"/>
        <v>0</v>
      </c>
    </row>
    <row r="207" spans="2:5" x14ac:dyDescent="0.35">
      <c r="B207" s="108" t="s">
        <v>211</v>
      </c>
      <c r="C207" s="4">
        <f>VLOOKUP(B207,Table1[[name]:[impact]],3,FALSE)</f>
        <v>0</v>
      </c>
      <c r="D207" s="107">
        <v>0</v>
      </c>
      <c r="E207" s="5">
        <f t="shared" si="22"/>
        <v>0</v>
      </c>
    </row>
    <row r="208" spans="2:5" x14ac:dyDescent="0.35">
      <c r="B208" s="108" t="s">
        <v>211</v>
      </c>
      <c r="C208" s="4">
        <f>VLOOKUP(B208,Table1[[name]:[impact]],3,FALSE)</f>
        <v>0</v>
      </c>
      <c r="D208" s="107">
        <v>0</v>
      </c>
      <c r="E208" s="5">
        <f t="shared" si="22"/>
        <v>0</v>
      </c>
    </row>
    <row r="209" spans="2:5" x14ac:dyDescent="0.35">
      <c r="B209" s="108" t="s">
        <v>211</v>
      </c>
      <c r="C209" s="4">
        <f>VLOOKUP(B209,Table1[[name]:[impact]],3,FALSE)</f>
        <v>0</v>
      </c>
      <c r="D209" s="107">
        <v>0</v>
      </c>
      <c r="E209" s="5">
        <f t="shared" si="22"/>
        <v>0</v>
      </c>
    </row>
    <row r="210" spans="2:5" x14ac:dyDescent="0.35">
      <c r="B210" s="108" t="s">
        <v>211</v>
      </c>
      <c r="C210" s="4">
        <f>VLOOKUP(B210,Table1[[name]:[impact]],3,FALSE)</f>
        <v>0</v>
      </c>
      <c r="D210" s="107">
        <v>0</v>
      </c>
      <c r="E210" s="5">
        <f t="shared" si="22"/>
        <v>0</v>
      </c>
    </row>
    <row r="211" spans="2:5" x14ac:dyDescent="0.35">
      <c r="B211" s="108" t="s">
        <v>211</v>
      </c>
      <c r="C211" s="4">
        <f>VLOOKUP(B211,Table1[[name]:[impact]],3,FALSE)</f>
        <v>0</v>
      </c>
      <c r="D211" s="107">
        <v>0</v>
      </c>
      <c r="E211" s="5">
        <f t="shared" si="22"/>
        <v>0</v>
      </c>
    </row>
    <row r="212" spans="2:5" x14ac:dyDescent="0.35">
      <c r="B212" s="3"/>
      <c r="C212" s="4"/>
      <c r="D212" s="4"/>
      <c r="E212" s="5"/>
    </row>
    <row r="213" spans="2:5" x14ac:dyDescent="0.35">
      <c r="B213" s="3" t="s">
        <v>256</v>
      </c>
      <c r="C213" s="4"/>
      <c r="D213" s="95">
        <f>SUM(D192:D211)</f>
        <v>0</v>
      </c>
      <c r="E213" s="94">
        <f>SUM(E192:E211)</f>
        <v>0</v>
      </c>
    </row>
    <row r="214" spans="2:5" x14ac:dyDescent="0.35">
      <c r="B214" s="3" t="s">
        <v>257</v>
      </c>
      <c r="C214" s="100">
        <v>0</v>
      </c>
      <c r="D214" s="95">
        <f>D213-(C214*D213)</f>
        <v>0</v>
      </c>
      <c r="E214" s="94"/>
    </row>
    <row r="215" spans="2:5" x14ac:dyDescent="0.35">
      <c r="B215" s="3" t="s">
        <v>258</v>
      </c>
      <c r="C215" s="4"/>
      <c r="D215" s="4"/>
      <c r="E215" s="94">
        <f>IFERROR(E213/D214,0)</f>
        <v>0</v>
      </c>
    </row>
    <row r="216" spans="2:5" x14ac:dyDescent="0.35">
      <c r="B216" s="101" t="s">
        <v>283</v>
      </c>
      <c r="C216" s="102"/>
      <c r="D216" s="103">
        <v>0</v>
      </c>
      <c r="E216" s="104">
        <f>E215*D216</f>
        <v>0</v>
      </c>
    </row>
    <row r="217" spans="2:5" x14ac:dyDescent="0.35">
      <c r="B217" s="87" t="s">
        <v>259</v>
      </c>
      <c r="C217" s="105">
        <f>IFERROR(D214/D216,0)</f>
        <v>0</v>
      </c>
      <c r="D217" s="52"/>
      <c r="E217" s="97"/>
    </row>
    <row r="219" spans="2:5" x14ac:dyDescent="0.35">
      <c r="B219" s="2" t="s">
        <v>269</v>
      </c>
      <c r="C219" s="98" t="s">
        <v>211</v>
      </c>
      <c r="D219" s="92"/>
      <c r="E219" s="99"/>
    </row>
    <row r="220" spans="2:5" x14ac:dyDescent="0.35">
      <c r="B220" s="3" t="s">
        <v>208</v>
      </c>
      <c r="C220" s="4" t="s">
        <v>207</v>
      </c>
      <c r="D220" s="4" t="s">
        <v>209</v>
      </c>
      <c r="E220" s="5" t="s">
        <v>210</v>
      </c>
    </row>
    <row r="221" spans="2:5" x14ac:dyDescent="0.35">
      <c r="B221" s="108" t="s">
        <v>211</v>
      </c>
      <c r="C221" s="4">
        <f>VLOOKUP(B221,Table1[[name]:[impact]],3,FALSE)</f>
        <v>0</v>
      </c>
      <c r="D221" s="107">
        <v>0</v>
      </c>
      <c r="E221" s="5">
        <f t="shared" ref="E221:E240" si="23">C221*D221</f>
        <v>0</v>
      </c>
    </row>
    <row r="222" spans="2:5" x14ac:dyDescent="0.35">
      <c r="B222" s="108" t="s">
        <v>211</v>
      </c>
      <c r="C222" s="4">
        <f>VLOOKUP(B222,Table1[[name]:[impact]],3,FALSE)</f>
        <v>0</v>
      </c>
      <c r="D222" s="107">
        <v>0</v>
      </c>
      <c r="E222" s="5">
        <f t="shared" si="23"/>
        <v>0</v>
      </c>
    </row>
    <row r="223" spans="2:5" x14ac:dyDescent="0.35">
      <c r="B223" s="108" t="s">
        <v>211</v>
      </c>
      <c r="C223" s="4">
        <f>VLOOKUP(B223,Table1[[name]:[impact]],3,FALSE)</f>
        <v>0</v>
      </c>
      <c r="D223" s="107">
        <v>0</v>
      </c>
      <c r="E223" s="5">
        <f t="shared" si="23"/>
        <v>0</v>
      </c>
    </row>
    <row r="224" spans="2:5" x14ac:dyDescent="0.35">
      <c r="B224" s="108" t="s">
        <v>211</v>
      </c>
      <c r="C224" s="4">
        <f>VLOOKUP(B224,Table1[[name]:[impact]],3,FALSE)</f>
        <v>0</v>
      </c>
      <c r="D224" s="107">
        <v>0</v>
      </c>
      <c r="E224" s="5">
        <f t="shared" si="23"/>
        <v>0</v>
      </c>
    </row>
    <row r="225" spans="2:5" x14ac:dyDescent="0.35">
      <c r="B225" s="108" t="s">
        <v>211</v>
      </c>
      <c r="C225" s="4">
        <f>VLOOKUP(B225,Table1[[name]:[impact]],3,FALSE)</f>
        <v>0</v>
      </c>
      <c r="D225" s="107">
        <v>0</v>
      </c>
      <c r="E225" s="5">
        <f t="shared" si="23"/>
        <v>0</v>
      </c>
    </row>
    <row r="226" spans="2:5" x14ac:dyDescent="0.35">
      <c r="B226" s="108" t="s">
        <v>211</v>
      </c>
      <c r="C226" s="4">
        <f>VLOOKUP(B226,Table1[[name]:[impact]],3,FALSE)</f>
        <v>0</v>
      </c>
      <c r="D226" s="107">
        <v>0</v>
      </c>
      <c r="E226" s="5">
        <f t="shared" si="23"/>
        <v>0</v>
      </c>
    </row>
    <row r="227" spans="2:5" x14ac:dyDescent="0.35">
      <c r="B227" s="108" t="s">
        <v>211</v>
      </c>
      <c r="C227" s="4">
        <f>VLOOKUP(B227,Table1[[name]:[impact]],3,FALSE)</f>
        <v>0</v>
      </c>
      <c r="D227" s="107">
        <v>0</v>
      </c>
      <c r="E227" s="5">
        <f t="shared" si="23"/>
        <v>0</v>
      </c>
    </row>
    <row r="228" spans="2:5" x14ac:dyDescent="0.35">
      <c r="B228" s="108" t="s">
        <v>211</v>
      </c>
      <c r="C228" s="4">
        <f>VLOOKUP(B228,Table1[[name]:[impact]],3,FALSE)</f>
        <v>0</v>
      </c>
      <c r="D228" s="107">
        <v>0</v>
      </c>
      <c r="E228" s="5">
        <f t="shared" si="23"/>
        <v>0</v>
      </c>
    </row>
    <row r="229" spans="2:5" x14ac:dyDescent="0.35">
      <c r="B229" s="108" t="s">
        <v>211</v>
      </c>
      <c r="C229" s="4">
        <f>VLOOKUP(B229,Table1[[name]:[impact]],3,FALSE)</f>
        <v>0</v>
      </c>
      <c r="D229" s="107">
        <v>0</v>
      </c>
      <c r="E229" s="5">
        <f t="shared" si="23"/>
        <v>0</v>
      </c>
    </row>
    <row r="230" spans="2:5" x14ac:dyDescent="0.35">
      <c r="B230" s="108" t="s">
        <v>211</v>
      </c>
      <c r="C230" s="4">
        <f>VLOOKUP(B230,Table1[[name]:[impact]],3,FALSE)</f>
        <v>0</v>
      </c>
      <c r="D230" s="107">
        <v>0</v>
      </c>
      <c r="E230" s="5">
        <f t="shared" si="23"/>
        <v>0</v>
      </c>
    </row>
    <row r="231" spans="2:5" x14ac:dyDescent="0.35">
      <c r="B231" s="108" t="s">
        <v>211</v>
      </c>
      <c r="C231" s="4">
        <f>VLOOKUP(B231,Table1[[name]:[impact]],3,FALSE)</f>
        <v>0</v>
      </c>
      <c r="D231" s="107">
        <v>0</v>
      </c>
      <c r="E231" s="5">
        <f t="shared" si="23"/>
        <v>0</v>
      </c>
    </row>
    <row r="232" spans="2:5" x14ac:dyDescent="0.35">
      <c r="B232" s="108" t="s">
        <v>211</v>
      </c>
      <c r="C232" s="4">
        <f>VLOOKUP(B232,Table1[[name]:[impact]],3,FALSE)</f>
        <v>0</v>
      </c>
      <c r="D232" s="107">
        <v>0</v>
      </c>
      <c r="E232" s="5">
        <f t="shared" si="23"/>
        <v>0</v>
      </c>
    </row>
    <row r="233" spans="2:5" x14ac:dyDescent="0.35">
      <c r="B233" s="108" t="s">
        <v>211</v>
      </c>
      <c r="C233" s="4">
        <f>VLOOKUP(B233,Table1[[name]:[impact]],3,FALSE)</f>
        <v>0</v>
      </c>
      <c r="D233" s="107">
        <v>0</v>
      </c>
      <c r="E233" s="5">
        <f t="shared" si="23"/>
        <v>0</v>
      </c>
    </row>
    <row r="234" spans="2:5" x14ac:dyDescent="0.35">
      <c r="B234" s="108" t="s">
        <v>211</v>
      </c>
      <c r="C234" s="4">
        <f>VLOOKUP(B234,Table1[[name]:[impact]],3,FALSE)</f>
        <v>0</v>
      </c>
      <c r="D234" s="107">
        <v>0</v>
      </c>
      <c r="E234" s="5">
        <f t="shared" si="23"/>
        <v>0</v>
      </c>
    </row>
    <row r="235" spans="2:5" x14ac:dyDescent="0.35">
      <c r="B235" s="108" t="s">
        <v>211</v>
      </c>
      <c r="C235" s="4">
        <f>VLOOKUP(B235,Table1[[name]:[impact]],3,FALSE)</f>
        <v>0</v>
      </c>
      <c r="D235" s="107">
        <v>0</v>
      </c>
      <c r="E235" s="5">
        <f t="shared" si="23"/>
        <v>0</v>
      </c>
    </row>
    <row r="236" spans="2:5" x14ac:dyDescent="0.35">
      <c r="B236" s="108" t="s">
        <v>211</v>
      </c>
      <c r="C236" s="4">
        <f>VLOOKUP(B236,Table1[[name]:[impact]],3,FALSE)</f>
        <v>0</v>
      </c>
      <c r="D236" s="107">
        <v>0</v>
      </c>
      <c r="E236" s="5">
        <f t="shared" si="23"/>
        <v>0</v>
      </c>
    </row>
    <row r="237" spans="2:5" x14ac:dyDescent="0.35">
      <c r="B237" s="108" t="s">
        <v>211</v>
      </c>
      <c r="C237" s="4">
        <f>VLOOKUP(B237,Table1[[name]:[impact]],3,FALSE)</f>
        <v>0</v>
      </c>
      <c r="D237" s="107">
        <v>0</v>
      </c>
      <c r="E237" s="5">
        <f t="shared" si="23"/>
        <v>0</v>
      </c>
    </row>
    <row r="238" spans="2:5" x14ac:dyDescent="0.35">
      <c r="B238" s="108" t="s">
        <v>211</v>
      </c>
      <c r="C238" s="4">
        <f>VLOOKUP(B238,Table1[[name]:[impact]],3,FALSE)</f>
        <v>0</v>
      </c>
      <c r="D238" s="107">
        <v>0</v>
      </c>
      <c r="E238" s="5">
        <f t="shared" si="23"/>
        <v>0</v>
      </c>
    </row>
    <row r="239" spans="2:5" x14ac:dyDescent="0.35">
      <c r="B239" s="108" t="s">
        <v>211</v>
      </c>
      <c r="C239" s="4">
        <f>VLOOKUP(B239,Table1[[name]:[impact]],3,FALSE)</f>
        <v>0</v>
      </c>
      <c r="D239" s="107">
        <v>0</v>
      </c>
      <c r="E239" s="5">
        <f t="shared" si="23"/>
        <v>0</v>
      </c>
    </row>
    <row r="240" spans="2:5" x14ac:dyDescent="0.35">
      <c r="B240" s="108" t="s">
        <v>211</v>
      </c>
      <c r="C240" s="4">
        <f>VLOOKUP(B240,Table1[[name]:[impact]],3,FALSE)</f>
        <v>0</v>
      </c>
      <c r="D240" s="107">
        <v>0</v>
      </c>
      <c r="E240" s="5">
        <f t="shared" si="23"/>
        <v>0</v>
      </c>
    </row>
    <row r="241" spans="2:5" x14ac:dyDescent="0.35">
      <c r="B241" s="3"/>
      <c r="C241" s="4"/>
      <c r="D241" s="4"/>
      <c r="E241" s="5"/>
    </row>
    <row r="242" spans="2:5" x14ac:dyDescent="0.35">
      <c r="B242" s="3" t="s">
        <v>256</v>
      </c>
      <c r="C242" s="4"/>
      <c r="D242" s="95">
        <f>SUM(D221:D240)</f>
        <v>0</v>
      </c>
      <c r="E242" s="94">
        <f>SUM(E221:E240)</f>
        <v>0</v>
      </c>
    </row>
    <row r="243" spans="2:5" x14ac:dyDescent="0.35">
      <c r="B243" s="3" t="s">
        <v>257</v>
      </c>
      <c r="C243" s="100">
        <v>0</v>
      </c>
      <c r="D243" s="95">
        <f>D242-(C243*D242)</f>
        <v>0</v>
      </c>
      <c r="E243" s="94"/>
    </row>
    <row r="244" spans="2:5" x14ac:dyDescent="0.35">
      <c r="B244" s="3" t="s">
        <v>258</v>
      </c>
      <c r="C244" s="4"/>
      <c r="D244" s="4"/>
      <c r="E244" s="94">
        <f>IFERROR(E242/D243,0)</f>
        <v>0</v>
      </c>
    </row>
    <row r="245" spans="2:5" x14ac:dyDescent="0.35">
      <c r="B245" s="101" t="s">
        <v>283</v>
      </c>
      <c r="C245" s="102"/>
      <c r="D245" s="103">
        <v>0</v>
      </c>
      <c r="E245" s="104">
        <f>E244*D245</f>
        <v>0</v>
      </c>
    </row>
    <row r="246" spans="2:5" x14ac:dyDescent="0.35">
      <c r="B246" s="87" t="s">
        <v>259</v>
      </c>
      <c r="C246" s="105">
        <f>IFERROR(D243/D245,0)</f>
        <v>0</v>
      </c>
      <c r="D246" s="52"/>
      <c r="E246" s="97"/>
    </row>
    <row r="248" spans="2:5" x14ac:dyDescent="0.35">
      <c r="B248" s="2" t="s">
        <v>269</v>
      </c>
      <c r="C248" s="98" t="s">
        <v>211</v>
      </c>
      <c r="D248" s="92"/>
      <c r="E248" s="99"/>
    </row>
    <row r="249" spans="2:5" x14ac:dyDescent="0.35">
      <c r="B249" s="3" t="s">
        <v>208</v>
      </c>
      <c r="C249" s="4" t="s">
        <v>207</v>
      </c>
      <c r="D249" s="4" t="s">
        <v>209</v>
      </c>
      <c r="E249" s="5" t="s">
        <v>210</v>
      </c>
    </row>
    <row r="250" spans="2:5" x14ac:dyDescent="0.35">
      <c r="B250" s="108" t="s">
        <v>211</v>
      </c>
      <c r="C250" s="4">
        <f>VLOOKUP(B250,Table1[[name]:[impact]],3,FALSE)</f>
        <v>0</v>
      </c>
      <c r="D250" s="107">
        <v>0</v>
      </c>
      <c r="E250" s="5">
        <f t="shared" ref="E250:E269" si="24">C250*D250</f>
        <v>0</v>
      </c>
    </row>
    <row r="251" spans="2:5" x14ac:dyDescent="0.35">
      <c r="B251" s="108" t="s">
        <v>211</v>
      </c>
      <c r="C251" s="4">
        <f>VLOOKUP(B251,Table1[[name]:[impact]],3,FALSE)</f>
        <v>0</v>
      </c>
      <c r="D251" s="107">
        <v>0</v>
      </c>
      <c r="E251" s="5">
        <f t="shared" si="24"/>
        <v>0</v>
      </c>
    </row>
    <row r="252" spans="2:5" x14ac:dyDescent="0.35">
      <c r="B252" s="108" t="s">
        <v>211</v>
      </c>
      <c r="C252" s="4">
        <f>VLOOKUP(B252,Table1[[name]:[impact]],3,FALSE)</f>
        <v>0</v>
      </c>
      <c r="D252" s="107">
        <v>0</v>
      </c>
      <c r="E252" s="5">
        <f t="shared" si="24"/>
        <v>0</v>
      </c>
    </row>
    <row r="253" spans="2:5" x14ac:dyDescent="0.35">
      <c r="B253" s="108" t="s">
        <v>211</v>
      </c>
      <c r="C253" s="4">
        <f>VLOOKUP(B253,Table1[[name]:[impact]],3,FALSE)</f>
        <v>0</v>
      </c>
      <c r="D253" s="107">
        <v>0</v>
      </c>
      <c r="E253" s="5">
        <f t="shared" si="24"/>
        <v>0</v>
      </c>
    </row>
    <row r="254" spans="2:5" x14ac:dyDescent="0.35">
      <c r="B254" s="108" t="s">
        <v>211</v>
      </c>
      <c r="C254" s="4">
        <f>VLOOKUP(B254,Table1[[name]:[impact]],3,FALSE)</f>
        <v>0</v>
      </c>
      <c r="D254" s="107">
        <v>0</v>
      </c>
      <c r="E254" s="5">
        <f t="shared" si="24"/>
        <v>0</v>
      </c>
    </row>
    <row r="255" spans="2:5" x14ac:dyDescent="0.35">
      <c r="B255" s="108" t="s">
        <v>211</v>
      </c>
      <c r="C255" s="4">
        <f>VLOOKUP(B255,Table1[[name]:[impact]],3,FALSE)</f>
        <v>0</v>
      </c>
      <c r="D255" s="107">
        <v>0</v>
      </c>
      <c r="E255" s="5">
        <f t="shared" si="24"/>
        <v>0</v>
      </c>
    </row>
    <row r="256" spans="2:5" x14ac:dyDescent="0.35">
      <c r="B256" s="108" t="s">
        <v>211</v>
      </c>
      <c r="C256" s="4">
        <f>VLOOKUP(B256,Table1[[name]:[impact]],3,FALSE)</f>
        <v>0</v>
      </c>
      <c r="D256" s="107">
        <v>0</v>
      </c>
      <c r="E256" s="5">
        <f t="shared" si="24"/>
        <v>0</v>
      </c>
    </row>
    <row r="257" spans="2:5" x14ac:dyDescent="0.35">
      <c r="B257" s="108" t="s">
        <v>211</v>
      </c>
      <c r="C257" s="4">
        <f>VLOOKUP(B257,Table1[[name]:[impact]],3,FALSE)</f>
        <v>0</v>
      </c>
      <c r="D257" s="107">
        <v>0</v>
      </c>
      <c r="E257" s="5">
        <f t="shared" si="24"/>
        <v>0</v>
      </c>
    </row>
    <row r="258" spans="2:5" x14ac:dyDescent="0.35">
      <c r="B258" s="108" t="s">
        <v>211</v>
      </c>
      <c r="C258" s="4">
        <f>VLOOKUP(B258,Table1[[name]:[impact]],3,FALSE)</f>
        <v>0</v>
      </c>
      <c r="D258" s="107">
        <v>0</v>
      </c>
      <c r="E258" s="5">
        <f t="shared" si="24"/>
        <v>0</v>
      </c>
    </row>
    <row r="259" spans="2:5" x14ac:dyDescent="0.35">
      <c r="B259" s="108" t="s">
        <v>211</v>
      </c>
      <c r="C259" s="4">
        <f>VLOOKUP(B259,Table1[[name]:[impact]],3,FALSE)</f>
        <v>0</v>
      </c>
      <c r="D259" s="107">
        <v>0</v>
      </c>
      <c r="E259" s="5">
        <f t="shared" si="24"/>
        <v>0</v>
      </c>
    </row>
    <row r="260" spans="2:5" x14ac:dyDescent="0.35">
      <c r="B260" s="108" t="s">
        <v>211</v>
      </c>
      <c r="C260" s="4">
        <f>VLOOKUP(B260,Table1[[name]:[impact]],3,FALSE)</f>
        <v>0</v>
      </c>
      <c r="D260" s="107">
        <v>0</v>
      </c>
      <c r="E260" s="5">
        <f t="shared" si="24"/>
        <v>0</v>
      </c>
    </row>
    <row r="261" spans="2:5" x14ac:dyDescent="0.35">
      <c r="B261" s="108" t="s">
        <v>211</v>
      </c>
      <c r="C261" s="4">
        <f>VLOOKUP(B261,Table1[[name]:[impact]],3,FALSE)</f>
        <v>0</v>
      </c>
      <c r="D261" s="107">
        <v>0</v>
      </c>
      <c r="E261" s="5">
        <f t="shared" si="24"/>
        <v>0</v>
      </c>
    </row>
    <row r="262" spans="2:5" x14ac:dyDescent="0.35">
      <c r="B262" s="108" t="s">
        <v>211</v>
      </c>
      <c r="C262" s="4">
        <f>VLOOKUP(B262,Table1[[name]:[impact]],3,FALSE)</f>
        <v>0</v>
      </c>
      <c r="D262" s="107">
        <v>0</v>
      </c>
      <c r="E262" s="5">
        <f t="shared" si="24"/>
        <v>0</v>
      </c>
    </row>
    <row r="263" spans="2:5" x14ac:dyDescent="0.35">
      <c r="B263" s="108" t="s">
        <v>211</v>
      </c>
      <c r="C263" s="4">
        <f>VLOOKUP(B263,Table1[[name]:[impact]],3,FALSE)</f>
        <v>0</v>
      </c>
      <c r="D263" s="107">
        <v>0</v>
      </c>
      <c r="E263" s="5">
        <f t="shared" si="24"/>
        <v>0</v>
      </c>
    </row>
    <row r="264" spans="2:5" x14ac:dyDescent="0.35">
      <c r="B264" s="108" t="s">
        <v>211</v>
      </c>
      <c r="C264" s="4">
        <f>VLOOKUP(B264,Table1[[name]:[impact]],3,FALSE)</f>
        <v>0</v>
      </c>
      <c r="D264" s="107">
        <v>0</v>
      </c>
      <c r="E264" s="5">
        <f t="shared" si="24"/>
        <v>0</v>
      </c>
    </row>
    <row r="265" spans="2:5" x14ac:dyDescent="0.35">
      <c r="B265" s="108" t="s">
        <v>211</v>
      </c>
      <c r="C265" s="4">
        <f>VLOOKUP(B265,Table1[[name]:[impact]],3,FALSE)</f>
        <v>0</v>
      </c>
      <c r="D265" s="107">
        <v>0</v>
      </c>
      <c r="E265" s="5">
        <f t="shared" si="24"/>
        <v>0</v>
      </c>
    </row>
    <row r="266" spans="2:5" x14ac:dyDescent="0.35">
      <c r="B266" s="108" t="s">
        <v>211</v>
      </c>
      <c r="C266" s="4">
        <f>VLOOKUP(B266,Table1[[name]:[impact]],3,FALSE)</f>
        <v>0</v>
      </c>
      <c r="D266" s="107">
        <v>0</v>
      </c>
      <c r="E266" s="5">
        <f t="shared" si="24"/>
        <v>0</v>
      </c>
    </row>
    <row r="267" spans="2:5" x14ac:dyDescent="0.35">
      <c r="B267" s="108" t="s">
        <v>211</v>
      </c>
      <c r="C267" s="4">
        <f>VLOOKUP(B267,Table1[[name]:[impact]],3,FALSE)</f>
        <v>0</v>
      </c>
      <c r="D267" s="107">
        <v>0</v>
      </c>
      <c r="E267" s="5">
        <f t="shared" si="24"/>
        <v>0</v>
      </c>
    </row>
    <row r="268" spans="2:5" x14ac:dyDescent="0.35">
      <c r="B268" s="108" t="s">
        <v>211</v>
      </c>
      <c r="C268" s="4">
        <f>VLOOKUP(B268,Table1[[name]:[impact]],3,FALSE)</f>
        <v>0</v>
      </c>
      <c r="D268" s="107">
        <v>0</v>
      </c>
      <c r="E268" s="5">
        <f t="shared" si="24"/>
        <v>0</v>
      </c>
    </row>
    <row r="269" spans="2:5" x14ac:dyDescent="0.35">
      <c r="B269" s="108" t="s">
        <v>211</v>
      </c>
      <c r="C269" s="4">
        <f>VLOOKUP(B269,Table1[[name]:[impact]],3,FALSE)</f>
        <v>0</v>
      </c>
      <c r="D269" s="107">
        <v>0</v>
      </c>
      <c r="E269" s="5">
        <f t="shared" si="24"/>
        <v>0</v>
      </c>
    </row>
    <row r="270" spans="2:5" x14ac:dyDescent="0.35">
      <c r="B270" s="3"/>
      <c r="C270" s="4"/>
      <c r="D270" s="4"/>
      <c r="E270" s="5"/>
    </row>
    <row r="271" spans="2:5" x14ac:dyDescent="0.35">
      <c r="B271" s="3" t="s">
        <v>256</v>
      </c>
      <c r="C271" s="4"/>
      <c r="D271" s="95">
        <f>SUM(D250:D269)</f>
        <v>0</v>
      </c>
      <c r="E271" s="94">
        <f>SUM(E250:E269)</f>
        <v>0</v>
      </c>
    </row>
    <row r="272" spans="2:5" x14ac:dyDescent="0.35">
      <c r="B272" s="3" t="s">
        <v>257</v>
      </c>
      <c r="C272" s="100">
        <v>0</v>
      </c>
      <c r="D272" s="95">
        <f>D271-(C272*D271)</f>
        <v>0</v>
      </c>
      <c r="E272" s="94"/>
    </row>
    <row r="273" spans="2:5" x14ac:dyDescent="0.35">
      <c r="B273" s="3" t="s">
        <v>258</v>
      </c>
      <c r="C273" s="4"/>
      <c r="D273" s="4"/>
      <c r="E273" s="94">
        <f>IFERROR(E271/D272,0)</f>
        <v>0</v>
      </c>
    </row>
    <row r="274" spans="2:5" x14ac:dyDescent="0.35">
      <c r="B274" s="101" t="s">
        <v>283</v>
      </c>
      <c r="C274" s="102"/>
      <c r="D274" s="103">
        <v>0</v>
      </c>
      <c r="E274" s="104">
        <f>E273*D274</f>
        <v>0</v>
      </c>
    </row>
    <row r="275" spans="2:5" x14ac:dyDescent="0.35">
      <c r="B275" s="87" t="s">
        <v>259</v>
      </c>
      <c r="C275" s="105">
        <f>IFERROR(D272/D274,0)</f>
        <v>0</v>
      </c>
      <c r="D275" s="52"/>
      <c r="E275" s="97"/>
    </row>
    <row r="277" spans="2:5" x14ac:dyDescent="0.35">
      <c r="B277" s="2" t="s">
        <v>269</v>
      </c>
      <c r="C277" s="98" t="s">
        <v>211</v>
      </c>
      <c r="D277" s="92"/>
      <c r="E277" s="99"/>
    </row>
    <row r="278" spans="2:5" x14ac:dyDescent="0.35">
      <c r="B278" s="3" t="s">
        <v>208</v>
      </c>
      <c r="C278" s="4" t="s">
        <v>207</v>
      </c>
      <c r="D278" s="4" t="s">
        <v>209</v>
      </c>
      <c r="E278" s="5" t="s">
        <v>210</v>
      </c>
    </row>
    <row r="279" spans="2:5" x14ac:dyDescent="0.35">
      <c r="B279" s="108" t="s">
        <v>211</v>
      </c>
      <c r="C279" s="4">
        <f>VLOOKUP(B279,Table1[[name]:[impact]],3,FALSE)</f>
        <v>0</v>
      </c>
      <c r="D279" s="107">
        <v>0</v>
      </c>
      <c r="E279" s="5">
        <f t="shared" ref="E279:E298" si="25">C279*D279</f>
        <v>0</v>
      </c>
    </row>
    <row r="280" spans="2:5" x14ac:dyDescent="0.35">
      <c r="B280" s="108" t="s">
        <v>211</v>
      </c>
      <c r="C280" s="4">
        <f>VLOOKUP(B280,Table1[[name]:[impact]],3,FALSE)</f>
        <v>0</v>
      </c>
      <c r="D280" s="107">
        <v>0</v>
      </c>
      <c r="E280" s="5">
        <f t="shared" si="25"/>
        <v>0</v>
      </c>
    </row>
    <row r="281" spans="2:5" x14ac:dyDescent="0.35">
      <c r="B281" s="108" t="s">
        <v>211</v>
      </c>
      <c r="C281" s="4">
        <f>VLOOKUP(B281,Table1[[name]:[impact]],3,FALSE)</f>
        <v>0</v>
      </c>
      <c r="D281" s="107">
        <v>0</v>
      </c>
      <c r="E281" s="5">
        <f t="shared" si="25"/>
        <v>0</v>
      </c>
    </row>
    <row r="282" spans="2:5" x14ac:dyDescent="0.35">
      <c r="B282" s="108" t="s">
        <v>211</v>
      </c>
      <c r="C282" s="4">
        <f>VLOOKUP(B282,Table1[[name]:[impact]],3,FALSE)</f>
        <v>0</v>
      </c>
      <c r="D282" s="107">
        <v>0</v>
      </c>
      <c r="E282" s="5">
        <f t="shared" si="25"/>
        <v>0</v>
      </c>
    </row>
    <row r="283" spans="2:5" x14ac:dyDescent="0.35">
      <c r="B283" s="108" t="s">
        <v>211</v>
      </c>
      <c r="C283" s="4">
        <f>VLOOKUP(B283,Table1[[name]:[impact]],3,FALSE)</f>
        <v>0</v>
      </c>
      <c r="D283" s="107">
        <v>0</v>
      </c>
      <c r="E283" s="5">
        <f t="shared" si="25"/>
        <v>0</v>
      </c>
    </row>
    <row r="284" spans="2:5" x14ac:dyDescent="0.35">
      <c r="B284" s="108" t="s">
        <v>211</v>
      </c>
      <c r="C284" s="4">
        <f>VLOOKUP(B284,Table1[[name]:[impact]],3,FALSE)</f>
        <v>0</v>
      </c>
      <c r="D284" s="107">
        <v>0</v>
      </c>
      <c r="E284" s="5">
        <f t="shared" si="25"/>
        <v>0</v>
      </c>
    </row>
    <row r="285" spans="2:5" x14ac:dyDescent="0.35">
      <c r="B285" s="108" t="s">
        <v>211</v>
      </c>
      <c r="C285" s="4">
        <f>VLOOKUP(B285,Table1[[name]:[impact]],3,FALSE)</f>
        <v>0</v>
      </c>
      <c r="D285" s="107">
        <v>0</v>
      </c>
      <c r="E285" s="5">
        <f t="shared" si="25"/>
        <v>0</v>
      </c>
    </row>
    <row r="286" spans="2:5" x14ac:dyDescent="0.35">
      <c r="B286" s="108" t="s">
        <v>211</v>
      </c>
      <c r="C286" s="4">
        <f>VLOOKUP(B286,Table1[[name]:[impact]],3,FALSE)</f>
        <v>0</v>
      </c>
      <c r="D286" s="107">
        <v>0</v>
      </c>
      <c r="E286" s="5">
        <f t="shared" si="25"/>
        <v>0</v>
      </c>
    </row>
    <row r="287" spans="2:5" x14ac:dyDescent="0.35">
      <c r="B287" s="108" t="s">
        <v>211</v>
      </c>
      <c r="C287" s="4">
        <f>VLOOKUP(B287,Table1[[name]:[impact]],3,FALSE)</f>
        <v>0</v>
      </c>
      <c r="D287" s="107">
        <v>0</v>
      </c>
      <c r="E287" s="5">
        <f t="shared" si="25"/>
        <v>0</v>
      </c>
    </row>
    <row r="288" spans="2:5" x14ac:dyDescent="0.35">
      <c r="B288" s="108" t="s">
        <v>211</v>
      </c>
      <c r="C288" s="4">
        <f>VLOOKUP(B288,Table1[[name]:[impact]],3,FALSE)</f>
        <v>0</v>
      </c>
      <c r="D288" s="107">
        <v>0</v>
      </c>
      <c r="E288" s="5">
        <f t="shared" si="25"/>
        <v>0</v>
      </c>
    </row>
    <row r="289" spans="2:5" x14ac:dyDescent="0.35">
      <c r="B289" s="108" t="s">
        <v>211</v>
      </c>
      <c r="C289" s="4">
        <f>VLOOKUP(B289,Table1[[name]:[impact]],3,FALSE)</f>
        <v>0</v>
      </c>
      <c r="D289" s="107">
        <v>0</v>
      </c>
      <c r="E289" s="5">
        <f t="shared" si="25"/>
        <v>0</v>
      </c>
    </row>
    <row r="290" spans="2:5" x14ac:dyDescent="0.35">
      <c r="B290" s="108" t="s">
        <v>211</v>
      </c>
      <c r="C290" s="4">
        <f>VLOOKUP(B290,Table1[[name]:[impact]],3,FALSE)</f>
        <v>0</v>
      </c>
      <c r="D290" s="107">
        <v>0</v>
      </c>
      <c r="E290" s="5">
        <f t="shared" si="25"/>
        <v>0</v>
      </c>
    </row>
    <row r="291" spans="2:5" x14ac:dyDescent="0.35">
      <c r="B291" s="108" t="s">
        <v>211</v>
      </c>
      <c r="C291" s="4">
        <f>VLOOKUP(B291,Table1[[name]:[impact]],3,FALSE)</f>
        <v>0</v>
      </c>
      <c r="D291" s="107">
        <v>0</v>
      </c>
      <c r="E291" s="5">
        <f t="shared" si="25"/>
        <v>0</v>
      </c>
    </row>
    <row r="292" spans="2:5" x14ac:dyDescent="0.35">
      <c r="B292" s="108" t="s">
        <v>211</v>
      </c>
      <c r="C292" s="4">
        <f>VLOOKUP(B292,Table1[[name]:[impact]],3,FALSE)</f>
        <v>0</v>
      </c>
      <c r="D292" s="107">
        <v>0</v>
      </c>
      <c r="E292" s="5">
        <f t="shared" si="25"/>
        <v>0</v>
      </c>
    </row>
    <row r="293" spans="2:5" x14ac:dyDescent="0.35">
      <c r="B293" s="108" t="s">
        <v>211</v>
      </c>
      <c r="C293" s="4">
        <f>VLOOKUP(B293,Table1[[name]:[impact]],3,FALSE)</f>
        <v>0</v>
      </c>
      <c r="D293" s="107">
        <v>0</v>
      </c>
      <c r="E293" s="5">
        <f t="shared" si="25"/>
        <v>0</v>
      </c>
    </row>
    <row r="294" spans="2:5" x14ac:dyDescent="0.35">
      <c r="B294" s="108" t="s">
        <v>211</v>
      </c>
      <c r="C294" s="4">
        <f>VLOOKUP(B294,Table1[[name]:[impact]],3,FALSE)</f>
        <v>0</v>
      </c>
      <c r="D294" s="107">
        <v>0</v>
      </c>
      <c r="E294" s="5">
        <f t="shared" si="25"/>
        <v>0</v>
      </c>
    </row>
    <row r="295" spans="2:5" x14ac:dyDescent="0.35">
      <c r="B295" s="108" t="s">
        <v>211</v>
      </c>
      <c r="C295" s="4">
        <f>VLOOKUP(B295,Table1[[name]:[impact]],3,FALSE)</f>
        <v>0</v>
      </c>
      <c r="D295" s="107">
        <v>0</v>
      </c>
      <c r="E295" s="5">
        <f t="shared" si="25"/>
        <v>0</v>
      </c>
    </row>
    <row r="296" spans="2:5" x14ac:dyDescent="0.35">
      <c r="B296" s="108" t="s">
        <v>211</v>
      </c>
      <c r="C296" s="4">
        <f>VLOOKUP(B296,Table1[[name]:[impact]],3,FALSE)</f>
        <v>0</v>
      </c>
      <c r="D296" s="107">
        <v>0</v>
      </c>
      <c r="E296" s="5">
        <f t="shared" si="25"/>
        <v>0</v>
      </c>
    </row>
    <row r="297" spans="2:5" x14ac:dyDescent="0.35">
      <c r="B297" s="108" t="s">
        <v>211</v>
      </c>
      <c r="C297" s="4">
        <f>VLOOKUP(B297,Table1[[name]:[impact]],3,FALSE)</f>
        <v>0</v>
      </c>
      <c r="D297" s="107">
        <v>0</v>
      </c>
      <c r="E297" s="5">
        <f t="shared" si="25"/>
        <v>0</v>
      </c>
    </row>
    <row r="298" spans="2:5" x14ac:dyDescent="0.35">
      <c r="B298" s="108" t="s">
        <v>211</v>
      </c>
      <c r="C298" s="4">
        <f>VLOOKUP(B298,Table1[[name]:[impact]],3,FALSE)</f>
        <v>0</v>
      </c>
      <c r="D298" s="107">
        <v>0</v>
      </c>
      <c r="E298" s="5">
        <f t="shared" si="25"/>
        <v>0</v>
      </c>
    </row>
    <row r="299" spans="2:5" x14ac:dyDescent="0.35">
      <c r="B299" s="3"/>
      <c r="C299" s="4"/>
      <c r="D299" s="4"/>
      <c r="E299" s="5"/>
    </row>
    <row r="300" spans="2:5" x14ac:dyDescent="0.35">
      <c r="B300" s="3" t="s">
        <v>256</v>
      </c>
      <c r="C300" s="4"/>
      <c r="D300" s="95">
        <f>SUM(D279:D298)</f>
        <v>0</v>
      </c>
      <c r="E300" s="94">
        <f>SUM(E279:E298)</f>
        <v>0</v>
      </c>
    </row>
    <row r="301" spans="2:5" x14ac:dyDescent="0.35">
      <c r="B301" s="3" t="s">
        <v>257</v>
      </c>
      <c r="C301" s="100">
        <v>0</v>
      </c>
      <c r="D301" s="95">
        <f>D300-(C301*D300)</f>
        <v>0</v>
      </c>
      <c r="E301" s="94"/>
    </row>
    <row r="302" spans="2:5" x14ac:dyDescent="0.35">
      <c r="B302" s="3" t="s">
        <v>258</v>
      </c>
      <c r="C302" s="4"/>
      <c r="D302" s="4"/>
      <c r="E302" s="94">
        <f>IFERROR(E300/D301,0)</f>
        <v>0</v>
      </c>
    </row>
    <row r="303" spans="2:5" x14ac:dyDescent="0.35">
      <c r="B303" s="101" t="s">
        <v>283</v>
      </c>
      <c r="C303" s="102"/>
      <c r="D303" s="103">
        <v>0</v>
      </c>
      <c r="E303" s="104">
        <f>E302*D303</f>
        <v>0</v>
      </c>
    </row>
    <row r="304" spans="2:5" x14ac:dyDescent="0.35">
      <c r="B304" s="87" t="s">
        <v>259</v>
      </c>
      <c r="C304" s="105">
        <f>IFERROR(D301/D303,0)</f>
        <v>0</v>
      </c>
      <c r="D304" s="52"/>
      <c r="E304" s="97"/>
    </row>
    <row r="306" spans="2:5" x14ac:dyDescent="0.35">
      <c r="B306" s="2" t="s">
        <v>269</v>
      </c>
      <c r="C306" s="98" t="s">
        <v>211</v>
      </c>
      <c r="D306" s="92"/>
      <c r="E306" s="99"/>
    </row>
    <row r="307" spans="2:5" x14ac:dyDescent="0.35">
      <c r="B307" s="3" t="s">
        <v>208</v>
      </c>
      <c r="C307" s="4" t="s">
        <v>207</v>
      </c>
      <c r="D307" s="4" t="s">
        <v>209</v>
      </c>
      <c r="E307" s="5" t="s">
        <v>210</v>
      </c>
    </row>
    <row r="308" spans="2:5" x14ac:dyDescent="0.35">
      <c r="B308" s="108" t="s">
        <v>211</v>
      </c>
      <c r="C308" s="4">
        <f>VLOOKUP(B308,Table1[[name]:[impact]],3,FALSE)</f>
        <v>0</v>
      </c>
      <c r="D308" s="107">
        <v>0</v>
      </c>
      <c r="E308" s="5">
        <f t="shared" ref="E308:E327" si="26">C308*D308</f>
        <v>0</v>
      </c>
    </row>
    <row r="309" spans="2:5" x14ac:dyDescent="0.35">
      <c r="B309" s="108" t="s">
        <v>211</v>
      </c>
      <c r="C309" s="4">
        <f>VLOOKUP(B309,Table1[[name]:[impact]],3,FALSE)</f>
        <v>0</v>
      </c>
      <c r="D309" s="107">
        <v>0</v>
      </c>
      <c r="E309" s="5">
        <f t="shared" si="26"/>
        <v>0</v>
      </c>
    </row>
    <row r="310" spans="2:5" x14ac:dyDescent="0.35">
      <c r="B310" s="108" t="s">
        <v>211</v>
      </c>
      <c r="C310" s="4">
        <f>VLOOKUP(B310,Table1[[name]:[impact]],3,FALSE)</f>
        <v>0</v>
      </c>
      <c r="D310" s="107">
        <v>0</v>
      </c>
      <c r="E310" s="5">
        <f t="shared" si="26"/>
        <v>0</v>
      </c>
    </row>
    <row r="311" spans="2:5" x14ac:dyDescent="0.35">
      <c r="B311" s="108" t="s">
        <v>211</v>
      </c>
      <c r="C311" s="4">
        <f>VLOOKUP(B311,Table1[[name]:[impact]],3,FALSE)</f>
        <v>0</v>
      </c>
      <c r="D311" s="107">
        <v>0</v>
      </c>
      <c r="E311" s="5">
        <f t="shared" si="26"/>
        <v>0</v>
      </c>
    </row>
    <row r="312" spans="2:5" x14ac:dyDescent="0.35">
      <c r="B312" s="108" t="s">
        <v>211</v>
      </c>
      <c r="C312" s="4">
        <f>VLOOKUP(B312,Table1[[name]:[impact]],3,FALSE)</f>
        <v>0</v>
      </c>
      <c r="D312" s="107">
        <v>0</v>
      </c>
      <c r="E312" s="5">
        <f t="shared" si="26"/>
        <v>0</v>
      </c>
    </row>
    <row r="313" spans="2:5" x14ac:dyDescent="0.35">
      <c r="B313" s="108" t="s">
        <v>211</v>
      </c>
      <c r="C313" s="4">
        <f>VLOOKUP(B313,Table1[[name]:[impact]],3,FALSE)</f>
        <v>0</v>
      </c>
      <c r="D313" s="107">
        <v>0</v>
      </c>
      <c r="E313" s="5">
        <f t="shared" si="26"/>
        <v>0</v>
      </c>
    </row>
    <row r="314" spans="2:5" x14ac:dyDescent="0.35">
      <c r="B314" s="108" t="s">
        <v>211</v>
      </c>
      <c r="C314" s="4">
        <f>VLOOKUP(B314,Table1[[name]:[impact]],3,FALSE)</f>
        <v>0</v>
      </c>
      <c r="D314" s="107">
        <v>0</v>
      </c>
      <c r="E314" s="5">
        <f t="shared" si="26"/>
        <v>0</v>
      </c>
    </row>
    <row r="315" spans="2:5" x14ac:dyDescent="0.35">
      <c r="B315" s="108" t="s">
        <v>211</v>
      </c>
      <c r="C315" s="4">
        <f>VLOOKUP(B315,Table1[[name]:[impact]],3,FALSE)</f>
        <v>0</v>
      </c>
      <c r="D315" s="107">
        <v>0</v>
      </c>
      <c r="E315" s="5">
        <f t="shared" si="26"/>
        <v>0</v>
      </c>
    </row>
    <row r="316" spans="2:5" x14ac:dyDescent="0.35">
      <c r="B316" s="108" t="s">
        <v>211</v>
      </c>
      <c r="C316" s="4">
        <f>VLOOKUP(B316,Table1[[name]:[impact]],3,FALSE)</f>
        <v>0</v>
      </c>
      <c r="D316" s="107">
        <v>0</v>
      </c>
      <c r="E316" s="5">
        <f t="shared" si="26"/>
        <v>0</v>
      </c>
    </row>
    <row r="317" spans="2:5" x14ac:dyDescent="0.35">
      <c r="B317" s="108" t="s">
        <v>211</v>
      </c>
      <c r="C317" s="4">
        <f>VLOOKUP(B317,Table1[[name]:[impact]],3,FALSE)</f>
        <v>0</v>
      </c>
      <c r="D317" s="107">
        <v>0</v>
      </c>
      <c r="E317" s="5">
        <f t="shared" si="26"/>
        <v>0</v>
      </c>
    </row>
    <row r="318" spans="2:5" x14ac:dyDescent="0.35">
      <c r="B318" s="108" t="s">
        <v>211</v>
      </c>
      <c r="C318" s="4">
        <f>VLOOKUP(B318,Table1[[name]:[impact]],3,FALSE)</f>
        <v>0</v>
      </c>
      <c r="D318" s="107">
        <v>0</v>
      </c>
      <c r="E318" s="5">
        <f t="shared" si="26"/>
        <v>0</v>
      </c>
    </row>
    <row r="319" spans="2:5" x14ac:dyDescent="0.35">
      <c r="B319" s="108" t="s">
        <v>211</v>
      </c>
      <c r="C319" s="4">
        <f>VLOOKUP(B319,Table1[[name]:[impact]],3,FALSE)</f>
        <v>0</v>
      </c>
      <c r="D319" s="107">
        <v>0</v>
      </c>
      <c r="E319" s="5">
        <f t="shared" si="26"/>
        <v>0</v>
      </c>
    </row>
    <row r="320" spans="2:5" x14ac:dyDescent="0.35">
      <c r="B320" s="108" t="s">
        <v>211</v>
      </c>
      <c r="C320" s="4">
        <f>VLOOKUP(B320,Table1[[name]:[impact]],3,FALSE)</f>
        <v>0</v>
      </c>
      <c r="D320" s="107">
        <v>0</v>
      </c>
      <c r="E320" s="5">
        <f t="shared" si="26"/>
        <v>0</v>
      </c>
    </row>
    <row r="321" spans="2:5" x14ac:dyDescent="0.35">
      <c r="B321" s="108" t="s">
        <v>211</v>
      </c>
      <c r="C321" s="4">
        <f>VLOOKUP(B321,Table1[[name]:[impact]],3,FALSE)</f>
        <v>0</v>
      </c>
      <c r="D321" s="107">
        <v>0</v>
      </c>
      <c r="E321" s="5">
        <f t="shared" si="26"/>
        <v>0</v>
      </c>
    </row>
    <row r="322" spans="2:5" x14ac:dyDescent="0.35">
      <c r="B322" s="108" t="s">
        <v>211</v>
      </c>
      <c r="C322" s="4">
        <f>VLOOKUP(B322,Table1[[name]:[impact]],3,FALSE)</f>
        <v>0</v>
      </c>
      <c r="D322" s="107">
        <v>0</v>
      </c>
      <c r="E322" s="5">
        <f t="shared" si="26"/>
        <v>0</v>
      </c>
    </row>
    <row r="323" spans="2:5" x14ac:dyDescent="0.35">
      <c r="B323" s="108" t="s">
        <v>211</v>
      </c>
      <c r="C323" s="4">
        <f>VLOOKUP(B323,Table1[[name]:[impact]],3,FALSE)</f>
        <v>0</v>
      </c>
      <c r="D323" s="107">
        <v>0</v>
      </c>
      <c r="E323" s="5">
        <f t="shared" si="26"/>
        <v>0</v>
      </c>
    </row>
    <row r="324" spans="2:5" x14ac:dyDescent="0.35">
      <c r="B324" s="108" t="s">
        <v>211</v>
      </c>
      <c r="C324" s="4">
        <f>VLOOKUP(B324,Table1[[name]:[impact]],3,FALSE)</f>
        <v>0</v>
      </c>
      <c r="D324" s="107">
        <v>0</v>
      </c>
      <c r="E324" s="5">
        <f t="shared" si="26"/>
        <v>0</v>
      </c>
    </row>
    <row r="325" spans="2:5" x14ac:dyDescent="0.35">
      <c r="B325" s="108" t="s">
        <v>211</v>
      </c>
      <c r="C325" s="4">
        <f>VLOOKUP(B325,Table1[[name]:[impact]],3,FALSE)</f>
        <v>0</v>
      </c>
      <c r="D325" s="107">
        <v>0</v>
      </c>
      <c r="E325" s="5">
        <f t="shared" si="26"/>
        <v>0</v>
      </c>
    </row>
    <row r="326" spans="2:5" x14ac:dyDescent="0.35">
      <c r="B326" s="108" t="s">
        <v>211</v>
      </c>
      <c r="C326" s="4">
        <f>VLOOKUP(B326,Table1[[name]:[impact]],3,FALSE)</f>
        <v>0</v>
      </c>
      <c r="D326" s="107">
        <v>0</v>
      </c>
      <c r="E326" s="5">
        <f t="shared" si="26"/>
        <v>0</v>
      </c>
    </row>
    <row r="327" spans="2:5" x14ac:dyDescent="0.35">
      <c r="B327" s="108" t="s">
        <v>211</v>
      </c>
      <c r="C327" s="4">
        <f>VLOOKUP(B327,Table1[[name]:[impact]],3,FALSE)</f>
        <v>0</v>
      </c>
      <c r="D327" s="107">
        <v>0</v>
      </c>
      <c r="E327" s="5">
        <f t="shared" si="26"/>
        <v>0</v>
      </c>
    </row>
    <row r="328" spans="2:5" x14ac:dyDescent="0.35">
      <c r="B328" s="3"/>
      <c r="C328" s="4"/>
      <c r="D328" s="4"/>
      <c r="E328" s="5"/>
    </row>
    <row r="329" spans="2:5" x14ac:dyDescent="0.35">
      <c r="B329" s="3" t="s">
        <v>256</v>
      </c>
      <c r="C329" s="4"/>
      <c r="D329" s="95">
        <f>SUM(D308:D327)</f>
        <v>0</v>
      </c>
      <c r="E329" s="94">
        <f>SUM(E308:E327)</f>
        <v>0</v>
      </c>
    </row>
    <row r="330" spans="2:5" x14ac:dyDescent="0.35">
      <c r="B330" s="3" t="s">
        <v>257</v>
      </c>
      <c r="C330" s="100">
        <v>0</v>
      </c>
      <c r="D330" s="95">
        <f>D329-(C330*D329)</f>
        <v>0</v>
      </c>
      <c r="E330" s="94"/>
    </row>
    <row r="331" spans="2:5" x14ac:dyDescent="0.35">
      <c r="B331" s="3" t="s">
        <v>258</v>
      </c>
      <c r="C331" s="4"/>
      <c r="D331" s="4"/>
      <c r="E331" s="94">
        <f>IFERROR(E329/D330,0)</f>
        <v>0</v>
      </c>
    </row>
    <row r="332" spans="2:5" x14ac:dyDescent="0.35">
      <c r="B332" s="101" t="s">
        <v>283</v>
      </c>
      <c r="C332" s="102"/>
      <c r="D332" s="103">
        <v>0</v>
      </c>
      <c r="E332" s="104">
        <f>E331*D332</f>
        <v>0</v>
      </c>
    </row>
    <row r="333" spans="2:5" x14ac:dyDescent="0.35">
      <c r="B333" s="87" t="s">
        <v>259</v>
      </c>
      <c r="C333" s="105">
        <f>IFERROR(D330/D332,0)</f>
        <v>0</v>
      </c>
      <c r="D333" s="52"/>
      <c r="E333" s="97"/>
    </row>
    <row r="335" spans="2:5" x14ac:dyDescent="0.35">
      <c r="B335" s="2" t="s">
        <v>269</v>
      </c>
      <c r="C335" s="98" t="s">
        <v>211</v>
      </c>
      <c r="D335" s="92"/>
      <c r="E335" s="99"/>
    </row>
    <row r="336" spans="2:5" x14ac:dyDescent="0.35">
      <c r="B336" s="3" t="s">
        <v>208</v>
      </c>
      <c r="C336" s="4" t="s">
        <v>207</v>
      </c>
      <c r="D336" s="4" t="s">
        <v>209</v>
      </c>
      <c r="E336" s="5" t="s">
        <v>210</v>
      </c>
    </row>
    <row r="337" spans="2:5" x14ac:dyDescent="0.35">
      <c r="B337" s="108" t="s">
        <v>211</v>
      </c>
      <c r="C337" s="4">
        <f>VLOOKUP(B337,Table1[[name]:[impact]],3,FALSE)</f>
        <v>0</v>
      </c>
      <c r="D337" s="107">
        <v>0</v>
      </c>
      <c r="E337" s="5">
        <f t="shared" ref="E337:E356" si="27">C337*D337</f>
        <v>0</v>
      </c>
    </row>
    <row r="338" spans="2:5" x14ac:dyDescent="0.35">
      <c r="B338" s="108" t="s">
        <v>211</v>
      </c>
      <c r="C338" s="4">
        <f>VLOOKUP(B338,Table1[[name]:[impact]],3,FALSE)</f>
        <v>0</v>
      </c>
      <c r="D338" s="107">
        <v>0</v>
      </c>
      <c r="E338" s="5">
        <f t="shared" si="27"/>
        <v>0</v>
      </c>
    </row>
    <row r="339" spans="2:5" x14ac:dyDescent="0.35">
      <c r="B339" s="108" t="s">
        <v>211</v>
      </c>
      <c r="C339" s="4">
        <f>VLOOKUP(B339,Table1[[name]:[impact]],3,FALSE)</f>
        <v>0</v>
      </c>
      <c r="D339" s="107">
        <v>0</v>
      </c>
      <c r="E339" s="5">
        <f t="shared" si="27"/>
        <v>0</v>
      </c>
    </row>
    <row r="340" spans="2:5" x14ac:dyDescent="0.35">
      <c r="B340" s="108" t="s">
        <v>211</v>
      </c>
      <c r="C340" s="4">
        <f>VLOOKUP(B340,Table1[[name]:[impact]],3,FALSE)</f>
        <v>0</v>
      </c>
      <c r="D340" s="107">
        <v>0</v>
      </c>
      <c r="E340" s="5">
        <f t="shared" si="27"/>
        <v>0</v>
      </c>
    </row>
    <row r="341" spans="2:5" x14ac:dyDescent="0.35">
      <c r="B341" s="108" t="s">
        <v>211</v>
      </c>
      <c r="C341" s="4">
        <f>VLOOKUP(B341,Table1[[name]:[impact]],3,FALSE)</f>
        <v>0</v>
      </c>
      <c r="D341" s="107">
        <v>0</v>
      </c>
      <c r="E341" s="5">
        <f t="shared" si="27"/>
        <v>0</v>
      </c>
    </row>
    <row r="342" spans="2:5" x14ac:dyDescent="0.35">
      <c r="B342" s="108" t="s">
        <v>211</v>
      </c>
      <c r="C342" s="4">
        <f>VLOOKUP(B342,Table1[[name]:[impact]],3,FALSE)</f>
        <v>0</v>
      </c>
      <c r="D342" s="107">
        <v>0</v>
      </c>
      <c r="E342" s="5">
        <f t="shared" si="27"/>
        <v>0</v>
      </c>
    </row>
    <row r="343" spans="2:5" x14ac:dyDescent="0.35">
      <c r="B343" s="108" t="s">
        <v>211</v>
      </c>
      <c r="C343" s="4">
        <f>VLOOKUP(B343,Table1[[name]:[impact]],3,FALSE)</f>
        <v>0</v>
      </c>
      <c r="D343" s="107">
        <v>0</v>
      </c>
      <c r="E343" s="5">
        <f t="shared" si="27"/>
        <v>0</v>
      </c>
    </row>
    <row r="344" spans="2:5" x14ac:dyDescent="0.35">
      <c r="B344" s="108" t="s">
        <v>211</v>
      </c>
      <c r="C344" s="4">
        <f>VLOOKUP(B344,Table1[[name]:[impact]],3,FALSE)</f>
        <v>0</v>
      </c>
      <c r="D344" s="107">
        <v>0</v>
      </c>
      <c r="E344" s="5">
        <f t="shared" si="27"/>
        <v>0</v>
      </c>
    </row>
    <row r="345" spans="2:5" x14ac:dyDescent="0.35">
      <c r="B345" s="108" t="s">
        <v>211</v>
      </c>
      <c r="C345" s="4">
        <f>VLOOKUP(B345,Table1[[name]:[impact]],3,FALSE)</f>
        <v>0</v>
      </c>
      <c r="D345" s="107">
        <v>0</v>
      </c>
      <c r="E345" s="5">
        <f t="shared" si="27"/>
        <v>0</v>
      </c>
    </row>
    <row r="346" spans="2:5" x14ac:dyDescent="0.35">
      <c r="B346" s="108" t="s">
        <v>211</v>
      </c>
      <c r="C346" s="4">
        <f>VLOOKUP(B346,Table1[[name]:[impact]],3,FALSE)</f>
        <v>0</v>
      </c>
      <c r="D346" s="107">
        <v>0</v>
      </c>
      <c r="E346" s="5">
        <f t="shared" si="27"/>
        <v>0</v>
      </c>
    </row>
    <row r="347" spans="2:5" x14ac:dyDescent="0.35">
      <c r="B347" s="108" t="s">
        <v>211</v>
      </c>
      <c r="C347" s="4">
        <f>VLOOKUP(B347,Table1[[name]:[impact]],3,FALSE)</f>
        <v>0</v>
      </c>
      <c r="D347" s="107">
        <v>0</v>
      </c>
      <c r="E347" s="5">
        <f t="shared" si="27"/>
        <v>0</v>
      </c>
    </row>
    <row r="348" spans="2:5" x14ac:dyDescent="0.35">
      <c r="B348" s="108" t="s">
        <v>211</v>
      </c>
      <c r="C348" s="4">
        <f>VLOOKUP(B348,Table1[[name]:[impact]],3,FALSE)</f>
        <v>0</v>
      </c>
      <c r="D348" s="107">
        <v>0</v>
      </c>
      <c r="E348" s="5">
        <f t="shared" si="27"/>
        <v>0</v>
      </c>
    </row>
    <row r="349" spans="2:5" x14ac:dyDescent="0.35">
      <c r="B349" s="108" t="s">
        <v>211</v>
      </c>
      <c r="C349" s="4">
        <f>VLOOKUP(B349,Table1[[name]:[impact]],3,FALSE)</f>
        <v>0</v>
      </c>
      <c r="D349" s="107">
        <v>0</v>
      </c>
      <c r="E349" s="5">
        <f t="shared" si="27"/>
        <v>0</v>
      </c>
    </row>
    <row r="350" spans="2:5" x14ac:dyDescent="0.35">
      <c r="B350" s="108" t="s">
        <v>211</v>
      </c>
      <c r="C350" s="4">
        <f>VLOOKUP(B350,Table1[[name]:[impact]],3,FALSE)</f>
        <v>0</v>
      </c>
      <c r="D350" s="107">
        <v>0</v>
      </c>
      <c r="E350" s="5">
        <f t="shared" si="27"/>
        <v>0</v>
      </c>
    </row>
    <row r="351" spans="2:5" x14ac:dyDescent="0.35">
      <c r="B351" s="108" t="s">
        <v>211</v>
      </c>
      <c r="C351" s="4">
        <f>VLOOKUP(B351,Table1[[name]:[impact]],3,FALSE)</f>
        <v>0</v>
      </c>
      <c r="D351" s="107">
        <v>0</v>
      </c>
      <c r="E351" s="5">
        <f t="shared" si="27"/>
        <v>0</v>
      </c>
    </row>
    <row r="352" spans="2:5" x14ac:dyDescent="0.35">
      <c r="B352" s="108" t="s">
        <v>211</v>
      </c>
      <c r="C352" s="4">
        <f>VLOOKUP(B352,Table1[[name]:[impact]],3,FALSE)</f>
        <v>0</v>
      </c>
      <c r="D352" s="107">
        <v>0</v>
      </c>
      <c r="E352" s="5">
        <f t="shared" si="27"/>
        <v>0</v>
      </c>
    </row>
    <row r="353" spans="2:5" x14ac:dyDescent="0.35">
      <c r="B353" s="108" t="s">
        <v>211</v>
      </c>
      <c r="C353" s="4">
        <f>VLOOKUP(B353,Table1[[name]:[impact]],3,FALSE)</f>
        <v>0</v>
      </c>
      <c r="D353" s="107">
        <v>0</v>
      </c>
      <c r="E353" s="5">
        <f t="shared" si="27"/>
        <v>0</v>
      </c>
    </row>
    <row r="354" spans="2:5" x14ac:dyDescent="0.35">
      <c r="B354" s="108" t="s">
        <v>211</v>
      </c>
      <c r="C354" s="4">
        <f>VLOOKUP(B354,Table1[[name]:[impact]],3,FALSE)</f>
        <v>0</v>
      </c>
      <c r="D354" s="107">
        <v>0</v>
      </c>
      <c r="E354" s="5">
        <f t="shared" si="27"/>
        <v>0</v>
      </c>
    </row>
    <row r="355" spans="2:5" x14ac:dyDescent="0.35">
      <c r="B355" s="108" t="s">
        <v>211</v>
      </c>
      <c r="C355" s="4">
        <f>VLOOKUP(B355,Table1[[name]:[impact]],3,FALSE)</f>
        <v>0</v>
      </c>
      <c r="D355" s="107">
        <v>0</v>
      </c>
      <c r="E355" s="5">
        <f t="shared" si="27"/>
        <v>0</v>
      </c>
    </row>
    <row r="356" spans="2:5" x14ac:dyDescent="0.35">
      <c r="B356" s="108" t="s">
        <v>211</v>
      </c>
      <c r="C356" s="4">
        <f>VLOOKUP(B356,Table1[[name]:[impact]],3,FALSE)</f>
        <v>0</v>
      </c>
      <c r="D356" s="107">
        <v>0</v>
      </c>
      <c r="E356" s="5">
        <f t="shared" si="27"/>
        <v>0</v>
      </c>
    </row>
    <row r="357" spans="2:5" x14ac:dyDescent="0.35">
      <c r="B357" s="3"/>
      <c r="C357" s="4"/>
      <c r="D357" s="4"/>
      <c r="E357" s="5"/>
    </row>
    <row r="358" spans="2:5" x14ac:dyDescent="0.35">
      <c r="B358" s="3" t="s">
        <v>256</v>
      </c>
      <c r="C358" s="4"/>
      <c r="D358" s="95">
        <f>SUM(D337:D356)</f>
        <v>0</v>
      </c>
      <c r="E358" s="94">
        <f>SUM(E337:E356)</f>
        <v>0</v>
      </c>
    </row>
    <row r="359" spans="2:5" x14ac:dyDescent="0.35">
      <c r="B359" s="3" t="s">
        <v>257</v>
      </c>
      <c r="C359" s="100">
        <v>0</v>
      </c>
      <c r="D359" s="95">
        <f>D358-(C359*D358)</f>
        <v>0</v>
      </c>
      <c r="E359" s="94"/>
    </row>
    <row r="360" spans="2:5" x14ac:dyDescent="0.35">
      <c r="B360" s="3" t="s">
        <v>258</v>
      </c>
      <c r="C360" s="4"/>
      <c r="D360" s="4"/>
      <c r="E360" s="94">
        <f>IFERROR(E358/D359,0)</f>
        <v>0</v>
      </c>
    </row>
    <row r="361" spans="2:5" x14ac:dyDescent="0.35">
      <c r="B361" s="101" t="s">
        <v>283</v>
      </c>
      <c r="C361" s="102"/>
      <c r="D361" s="103">
        <v>0</v>
      </c>
      <c r="E361" s="104">
        <f>E360*D361</f>
        <v>0</v>
      </c>
    </row>
    <row r="362" spans="2:5" x14ac:dyDescent="0.35">
      <c r="B362" s="87" t="s">
        <v>259</v>
      </c>
      <c r="C362" s="105">
        <f>IFERROR(D359/D361,0)</f>
        <v>0</v>
      </c>
      <c r="D362" s="52"/>
      <c r="E362" s="97"/>
    </row>
    <row r="364" spans="2:5" x14ac:dyDescent="0.35">
      <c r="B364" s="2" t="s">
        <v>269</v>
      </c>
      <c r="C364" s="98" t="s">
        <v>211</v>
      </c>
      <c r="D364" s="92"/>
      <c r="E364" s="99"/>
    </row>
    <row r="365" spans="2:5" x14ac:dyDescent="0.35">
      <c r="B365" s="3" t="s">
        <v>208</v>
      </c>
      <c r="C365" s="4" t="s">
        <v>207</v>
      </c>
      <c r="D365" s="4" t="s">
        <v>209</v>
      </c>
      <c r="E365" s="5" t="s">
        <v>210</v>
      </c>
    </row>
    <row r="366" spans="2:5" x14ac:dyDescent="0.35">
      <c r="B366" s="108" t="s">
        <v>211</v>
      </c>
      <c r="C366" s="4">
        <f>VLOOKUP(B366,Table1[[name]:[impact]],3,FALSE)</f>
        <v>0</v>
      </c>
      <c r="D366" s="107">
        <v>0</v>
      </c>
      <c r="E366" s="5">
        <f t="shared" ref="E366:E385" si="28">C366*D366</f>
        <v>0</v>
      </c>
    </row>
    <row r="367" spans="2:5" x14ac:dyDescent="0.35">
      <c r="B367" s="108" t="s">
        <v>211</v>
      </c>
      <c r="C367" s="4">
        <f>VLOOKUP(B367,Table1[[name]:[impact]],3,FALSE)</f>
        <v>0</v>
      </c>
      <c r="D367" s="107">
        <v>0</v>
      </c>
      <c r="E367" s="5">
        <f t="shared" si="28"/>
        <v>0</v>
      </c>
    </row>
    <row r="368" spans="2:5" x14ac:dyDescent="0.35">
      <c r="B368" s="108" t="s">
        <v>211</v>
      </c>
      <c r="C368" s="4">
        <f>VLOOKUP(B368,Table1[[name]:[impact]],3,FALSE)</f>
        <v>0</v>
      </c>
      <c r="D368" s="107">
        <v>0</v>
      </c>
      <c r="E368" s="5">
        <f t="shared" si="28"/>
        <v>0</v>
      </c>
    </row>
    <row r="369" spans="2:5" x14ac:dyDescent="0.35">
      <c r="B369" s="108" t="s">
        <v>211</v>
      </c>
      <c r="C369" s="4">
        <f>VLOOKUP(B369,Table1[[name]:[impact]],3,FALSE)</f>
        <v>0</v>
      </c>
      <c r="D369" s="107">
        <v>0</v>
      </c>
      <c r="E369" s="5">
        <f t="shared" si="28"/>
        <v>0</v>
      </c>
    </row>
    <row r="370" spans="2:5" x14ac:dyDescent="0.35">
      <c r="B370" s="108" t="s">
        <v>211</v>
      </c>
      <c r="C370" s="4">
        <f>VLOOKUP(B370,Table1[[name]:[impact]],3,FALSE)</f>
        <v>0</v>
      </c>
      <c r="D370" s="107">
        <v>0</v>
      </c>
      <c r="E370" s="5">
        <f t="shared" si="28"/>
        <v>0</v>
      </c>
    </row>
    <row r="371" spans="2:5" x14ac:dyDescent="0.35">
      <c r="B371" s="108" t="s">
        <v>211</v>
      </c>
      <c r="C371" s="4">
        <f>VLOOKUP(B371,Table1[[name]:[impact]],3,FALSE)</f>
        <v>0</v>
      </c>
      <c r="D371" s="107">
        <v>0</v>
      </c>
      <c r="E371" s="5">
        <f t="shared" si="28"/>
        <v>0</v>
      </c>
    </row>
    <row r="372" spans="2:5" x14ac:dyDescent="0.35">
      <c r="B372" s="108" t="s">
        <v>211</v>
      </c>
      <c r="C372" s="4">
        <f>VLOOKUP(B372,Table1[[name]:[impact]],3,FALSE)</f>
        <v>0</v>
      </c>
      <c r="D372" s="107">
        <v>0</v>
      </c>
      <c r="E372" s="5">
        <f t="shared" si="28"/>
        <v>0</v>
      </c>
    </row>
    <row r="373" spans="2:5" x14ac:dyDescent="0.35">
      <c r="B373" s="108" t="s">
        <v>211</v>
      </c>
      <c r="C373" s="4">
        <f>VLOOKUP(B373,Table1[[name]:[impact]],3,FALSE)</f>
        <v>0</v>
      </c>
      <c r="D373" s="107">
        <v>0</v>
      </c>
      <c r="E373" s="5">
        <f t="shared" si="28"/>
        <v>0</v>
      </c>
    </row>
    <row r="374" spans="2:5" x14ac:dyDescent="0.35">
      <c r="B374" s="108" t="s">
        <v>211</v>
      </c>
      <c r="C374" s="4">
        <f>VLOOKUP(B374,Table1[[name]:[impact]],3,FALSE)</f>
        <v>0</v>
      </c>
      <c r="D374" s="107">
        <v>0</v>
      </c>
      <c r="E374" s="5">
        <f t="shared" si="28"/>
        <v>0</v>
      </c>
    </row>
    <row r="375" spans="2:5" x14ac:dyDescent="0.35">
      <c r="B375" s="108" t="s">
        <v>211</v>
      </c>
      <c r="C375" s="4">
        <f>VLOOKUP(B375,Table1[[name]:[impact]],3,FALSE)</f>
        <v>0</v>
      </c>
      <c r="D375" s="107">
        <v>0</v>
      </c>
      <c r="E375" s="5">
        <f t="shared" si="28"/>
        <v>0</v>
      </c>
    </row>
    <row r="376" spans="2:5" x14ac:dyDescent="0.35">
      <c r="B376" s="108" t="s">
        <v>211</v>
      </c>
      <c r="C376" s="4">
        <f>VLOOKUP(B376,Table1[[name]:[impact]],3,FALSE)</f>
        <v>0</v>
      </c>
      <c r="D376" s="107">
        <v>0</v>
      </c>
      <c r="E376" s="5">
        <f t="shared" si="28"/>
        <v>0</v>
      </c>
    </row>
    <row r="377" spans="2:5" x14ac:dyDescent="0.35">
      <c r="B377" s="108" t="s">
        <v>211</v>
      </c>
      <c r="C377" s="4">
        <f>VLOOKUP(B377,Table1[[name]:[impact]],3,FALSE)</f>
        <v>0</v>
      </c>
      <c r="D377" s="107">
        <v>0</v>
      </c>
      <c r="E377" s="5">
        <f t="shared" si="28"/>
        <v>0</v>
      </c>
    </row>
    <row r="378" spans="2:5" x14ac:dyDescent="0.35">
      <c r="B378" s="108" t="s">
        <v>211</v>
      </c>
      <c r="C378" s="4">
        <f>VLOOKUP(B378,Table1[[name]:[impact]],3,FALSE)</f>
        <v>0</v>
      </c>
      <c r="D378" s="107">
        <v>0</v>
      </c>
      <c r="E378" s="5">
        <f t="shared" si="28"/>
        <v>0</v>
      </c>
    </row>
    <row r="379" spans="2:5" x14ac:dyDescent="0.35">
      <c r="B379" s="108" t="s">
        <v>211</v>
      </c>
      <c r="C379" s="4">
        <f>VLOOKUP(B379,Table1[[name]:[impact]],3,FALSE)</f>
        <v>0</v>
      </c>
      <c r="D379" s="107">
        <v>0</v>
      </c>
      <c r="E379" s="5">
        <f t="shared" si="28"/>
        <v>0</v>
      </c>
    </row>
    <row r="380" spans="2:5" x14ac:dyDescent="0.35">
      <c r="B380" s="108" t="s">
        <v>211</v>
      </c>
      <c r="C380" s="4">
        <f>VLOOKUP(B380,Table1[[name]:[impact]],3,FALSE)</f>
        <v>0</v>
      </c>
      <c r="D380" s="107">
        <v>0</v>
      </c>
      <c r="E380" s="5">
        <f t="shared" si="28"/>
        <v>0</v>
      </c>
    </row>
    <row r="381" spans="2:5" x14ac:dyDescent="0.35">
      <c r="B381" s="108" t="s">
        <v>211</v>
      </c>
      <c r="C381" s="4">
        <f>VLOOKUP(B381,Table1[[name]:[impact]],3,FALSE)</f>
        <v>0</v>
      </c>
      <c r="D381" s="107">
        <v>0</v>
      </c>
      <c r="E381" s="5">
        <f t="shared" si="28"/>
        <v>0</v>
      </c>
    </row>
    <row r="382" spans="2:5" x14ac:dyDescent="0.35">
      <c r="B382" s="108" t="s">
        <v>211</v>
      </c>
      <c r="C382" s="4">
        <f>VLOOKUP(B382,Table1[[name]:[impact]],3,FALSE)</f>
        <v>0</v>
      </c>
      <c r="D382" s="107">
        <v>0</v>
      </c>
      <c r="E382" s="5">
        <f t="shared" si="28"/>
        <v>0</v>
      </c>
    </row>
    <row r="383" spans="2:5" x14ac:dyDescent="0.35">
      <c r="B383" s="108" t="s">
        <v>211</v>
      </c>
      <c r="C383" s="4">
        <f>VLOOKUP(B383,Table1[[name]:[impact]],3,FALSE)</f>
        <v>0</v>
      </c>
      <c r="D383" s="107">
        <v>0</v>
      </c>
      <c r="E383" s="5">
        <f t="shared" si="28"/>
        <v>0</v>
      </c>
    </row>
    <row r="384" spans="2:5" x14ac:dyDescent="0.35">
      <c r="B384" s="108" t="s">
        <v>211</v>
      </c>
      <c r="C384" s="4">
        <f>VLOOKUP(B384,Table1[[name]:[impact]],3,FALSE)</f>
        <v>0</v>
      </c>
      <c r="D384" s="107">
        <v>0</v>
      </c>
      <c r="E384" s="5">
        <f t="shared" si="28"/>
        <v>0</v>
      </c>
    </row>
    <row r="385" spans="2:5" x14ac:dyDescent="0.35">
      <c r="B385" s="108" t="s">
        <v>211</v>
      </c>
      <c r="C385" s="4">
        <f>VLOOKUP(B385,Table1[[name]:[impact]],3,FALSE)</f>
        <v>0</v>
      </c>
      <c r="D385" s="107">
        <v>0</v>
      </c>
      <c r="E385" s="5">
        <f t="shared" si="28"/>
        <v>0</v>
      </c>
    </row>
    <row r="386" spans="2:5" x14ac:dyDescent="0.35">
      <c r="B386" s="3"/>
      <c r="C386" s="4"/>
      <c r="D386" s="4"/>
      <c r="E386" s="5"/>
    </row>
    <row r="387" spans="2:5" x14ac:dyDescent="0.35">
      <c r="B387" s="3" t="s">
        <v>256</v>
      </c>
      <c r="C387" s="4"/>
      <c r="D387" s="95">
        <f>SUM(D366:D385)</f>
        <v>0</v>
      </c>
      <c r="E387" s="94">
        <f>SUM(E366:E385)</f>
        <v>0</v>
      </c>
    </row>
    <row r="388" spans="2:5" x14ac:dyDescent="0.35">
      <c r="B388" s="3" t="s">
        <v>257</v>
      </c>
      <c r="C388" s="100">
        <v>0</v>
      </c>
      <c r="D388" s="95">
        <f>D387-(C388*D387)</f>
        <v>0</v>
      </c>
      <c r="E388" s="94"/>
    </row>
    <row r="389" spans="2:5" x14ac:dyDescent="0.35">
      <c r="B389" s="3" t="s">
        <v>258</v>
      </c>
      <c r="C389" s="4"/>
      <c r="D389" s="4"/>
      <c r="E389" s="94">
        <f>IFERROR(E387/D388,0)</f>
        <v>0</v>
      </c>
    </row>
    <row r="390" spans="2:5" x14ac:dyDescent="0.35">
      <c r="B390" s="101" t="s">
        <v>283</v>
      </c>
      <c r="C390" s="102"/>
      <c r="D390" s="103">
        <v>0</v>
      </c>
      <c r="E390" s="104">
        <f>E389*D390</f>
        <v>0</v>
      </c>
    </row>
    <row r="391" spans="2:5" x14ac:dyDescent="0.35">
      <c r="B391" s="87" t="s">
        <v>259</v>
      </c>
      <c r="C391" s="105">
        <f>IFERROR(D388/D390,0)</f>
        <v>0</v>
      </c>
      <c r="D391" s="52"/>
      <c r="E391" s="97"/>
    </row>
    <row r="393" spans="2:5" x14ac:dyDescent="0.35">
      <c r="B393" s="2" t="s">
        <v>269</v>
      </c>
      <c r="C393" s="98" t="s">
        <v>211</v>
      </c>
      <c r="D393" s="92"/>
      <c r="E393" s="99"/>
    </row>
    <row r="394" spans="2:5" x14ac:dyDescent="0.35">
      <c r="B394" s="3" t="s">
        <v>208</v>
      </c>
      <c r="C394" s="4" t="s">
        <v>207</v>
      </c>
      <c r="D394" s="4" t="s">
        <v>209</v>
      </c>
      <c r="E394" s="5" t="s">
        <v>210</v>
      </c>
    </row>
    <row r="395" spans="2:5" x14ac:dyDescent="0.35">
      <c r="B395" s="108" t="s">
        <v>211</v>
      </c>
      <c r="C395" s="4">
        <f>VLOOKUP(B395,Table1[[name]:[impact]],3,FALSE)</f>
        <v>0</v>
      </c>
      <c r="D395" s="107">
        <v>0</v>
      </c>
      <c r="E395" s="5">
        <f t="shared" ref="E395:E414" si="29">C395*D395</f>
        <v>0</v>
      </c>
    </row>
    <row r="396" spans="2:5" x14ac:dyDescent="0.35">
      <c r="B396" s="108" t="s">
        <v>211</v>
      </c>
      <c r="C396" s="4">
        <f>VLOOKUP(B396,Table1[[name]:[impact]],3,FALSE)</f>
        <v>0</v>
      </c>
      <c r="D396" s="107">
        <v>0</v>
      </c>
      <c r="E396" s="5">
        <f t="shared" si="29"/>
        <v>0</v>
      </c>
    </row>
    <row r="397" spans="2:5" x14ac:dyDescent="0.35">
      <c r="B397" s="108" t="s">
        <v>211</v>
      </c>
      <c r="C397" s="4">
        <f>VLOOKUP(B397,Table1[[name]:[impact]],3,FALSE)</f>
        <v>0</v>
      </c>
      <c r="D397" s="107">
        <v>0</v>
      </c>
      <c r="E397" s="5">
        <f t="shared" si="29"/>
        <v>0</v>
      </c>
    </row>
    <row r="398" spans="2:5" x14ac:dyDescent="0.35">
      <c r="B398" s="108" t="s">
        <v>211</v>
      </c>
      <c r="C398" s="4">
        <f>VLOOKUP(B398,Table1[[name]:[impact]],3,FALSE)</f>
        <v>0</v>
      </c>
      <c r="D398" s="107">
        <v>0</v>
      </c>
      <c r="E398" s="5">
        <f t="shared" si="29"/>
        <v>0</v>
      </c>
    </row>
    <row r="399" spans="2:5" x14ac:dyDescent="0.35">
      <c r="B399" s="108" t="s">
        <v>211</v>
      </c>
      <c r="C399" s="4">
        <f>VLOOKUP(B399,Table1[[name]:[impact]],3,FALSE)</f>
        <v>0</v>
      </c>
      <c r="D399" s="107">
        <v>0</v>
      </c>
      <c r="E399" s="5">
        <f t="shared" si="29"/>
        <v>0</v>
      </c>
    </row>
    <row r="400" spans="2:5" x14ac:dyDescent="0.35">
      <c r="B400" s="108" t="s">
        <v>211</v>
      </c>
      <c r="C400" s="4">
        <f>VLOOKUP(B400,Table1[[name]:[impact]],3,FALSE)</f>
        <v>0</v>
      </c>
      <c r="D400" s="107">
        <v>0</v>
      </c>
      <c r="E400" s="5">
        <f t="shared" si="29"/>
        <v>0</v>
      </c>
    </row>
    <row r="401" spans="2:5" x14ac:dyDescent="0.35">
      <c r="B401" s="108" t="s">
        <v>211</v>
      </c>
      <c r="C401" s="4">
        <f>VLOOKUP(B401,Table1[[name]:[impact]],3,FALSE)</f>
        <v>0</v>
      </c>
      <c r="D401" s="107">
        <v>0</v>
      </c>
      <c r="E401" s="5">
        <f t="shared" si="29"/>
        <v>0</v>
      </c>
    </row>
    <row r="402" spans="2:5" x14ac:dyDescent="0.35">
      <c r="B402" s="108" t="s">
        <v>211</v>
      </c>
      <c r="C402" s="4">
        <f>VLOOKUP(B402,Table1[[name]:[impact]],3,FALSE)</f>
        <v>0</v>
      </c>
      <c r="D402" s="107">
        <v>0</v>
      </c>
      <c r="E402" s="5">
        <f t="shared" si="29"/>
        <v>0</v>
      </c>
    </row>
    <row r="403" spans="2:5" x14ac:dyDescent="0.35">
      <c r="B403" s="108" t="s">
        <v>211</v>
      </c>
      <c r="C403" s="4">
        <f>VLOOKUP(B403,Table1[[name]:[impact]],3,FALSE)</f>
        <v>0</v>
      </c>
      <c r="D403" s="107">
        <v>0</v>
      </c>
      <c r="E403" s="5">
        <f t="shared" si="29"/>
        <v>0</v>
      </c>
    </row>
    <row r="404" spans="2:5" x14ac:dyDescent="0.35">
      <c r="B404" s="108" t="s">
        <v>211</v>
      </c>
      <c r="C404" s="4">
        <f>VLOOKUP(B404,Table1[[name]:[impact]],3,FALSE)</f>
        <v>0</v>
      </c>
      <c r="D404" s="107">
        <v>0</v>
      </c>
      <c r="E404" s="5">
        <f t="shared" si="29"/>
        <v>0</v>
      </c>
    </row>
    <row r="405" spans="2:5" x14ac:dyDescent="0.35">
      <c r="B405" s="108" t="s">
        <v>211</v>
      </c>
      <c r="C405" s="4">
        <f>VLOOKUP(B405,Table1[[name]:[impact]],3,FALSE)</f>
        <v>0</v>
      </c>
      <c r="D405" s="107">
        <v>0</v>
      </c>
      <c r="E405" s="5">
        <f t="shared" si="29"/>
        <v>0</v>
      </c>
    </row>
    <row r="406" spans="2:5" x14ac:dyDescent="0.35">
      <c r="B406" s="108" t="s">
        <v>211</v>
      </c>
      <c r="C406" s="4">
        <f>VLOOKUP(B406,Table1[[name]:[impact]],3,FALSE)</f>
        <v>0</v>
      </c>
      <c r="D406" s="107">
        <v>0</v>
      </c>
      <c r="E406" s="5">
        <f t="shared" si="29"/>
        <v>0</v>
      </c>
    </row>
    <row r="407" spans="2:5" x14ac:dyDescent="0.35">
      <c r="B407" s="108" t="s">
        <v>211</v>
      </c>
      <c r="C407" s="4">
        <f>VLOOKUP(B407,Table1[[name]:[impact]],3,FALSE)</f>
        <v>0</v>
      </c>
      <c r="D407" s="107">
        <v>0</v>
      </c>
      <c r="E407" s="5">
        <f t="shared" si="29"/>
        <v>0</v>
      </c>
    </row>
    <row r="408" spans="2:5" x14ac:dyDescent="0.35">
      <c r="B408" s="108" t="s">
        <v>211</v>
      </c>
      <c r="C408" s="4">
        <f>VLOOKUP(B408,Table1[[name]:[impact]],3,FALSE)</f>
        <v>0</v>
      </c>
      <c r="D408" s="107">
        <v>0</v>
      </c>
      <c r="E408" s="5">
        <f t="shared" si="29"/>
        <v>0</v>
      </c>
    </row>
    <row r="409" spans="2:5" x14ac:dyDescent="0.35">
      <c r="B409" s="108" t="s">
        <v>211</v>
      </c>
      <c r="C409" s="4">
        <f>VLOOKUP(B409,Table1[[name]:[impact]],3,FALSE)</f>
        <v>0</v>
      </c>
      <c r="D409" s="107">
        <v>0</v>
      </c>
      <c r="E409" s="5">
        <f t="shared" si="29"/>
        <v>0</v>
      </c>
    </row>
    <row r="410" spans="2:5" x14ac:dyDescent="0.35">
      <c r="B410" s="108" t="s">
        <v>211</v>
      </c>
      <c r="C410" s="4">
        <f>VLOOKUP(B410,Table1[[name]:[impact]],3,FALSE)</f>
        <v>0</v>
      </c>
      <c r="D410" s="107">
        <v>0</v>
      </c>
      <c r="E410" s="5">
        <f t="shared" si="29"/>
        <v>0</v>
      </c>
    </row>
    <row r="411" spans="2:5" x14ac:dyDescent="0.35">
      <c r="B411" s="108" t="s">
        <v>211</v>
      </c>
      <c r="C411" s="4">
        <f>VLOOKUP(B411,Table1[[name]:[impact]],3,FALSE)</f>
        <v>0</v>
      </c>
      <c r="D411" s="107">
        <v>0</v>
      </c>
      <c r="E411" s="5">
        <f t="shared" si="29"/>
        <v>0</v>
      </c>
    </row>
    <row r="412" spans="2:5" x14ac:dyDescent="0.35">
      <c r="B412" s="108" t="s">
        <v>211</v>
      </c>
      <c r="C412" s="4">
        <f>VLOOKUP(B412,Table1[[name]:[impact]],3,FALSE)</f>
        <v>0</v>
      </c>
      <c r="D412" s="107">
        <v>0</v>
      </c>
      <c r="E412" s="5">
        <f t="shared" si="29"/>
        <v>0</v>
      </c>
    </row>
    <row r="413" spans="2:5" x14ac:dyDescent="0.35">
      <c r="B413" s="108" t="s">
        <v>211</v>
      </c>
      <c r="C413" s="4">
        <f>VLOOKUP(B413,Table1[[name]:[impact]],3,FALSE)</f>
        <v>0</v>
      </c>
      <c r="D413" s="107">
        <v>0</v>
      </c>
      <c r="E413" s="5">
        <f t="shared" si="29"/>
        <v>0</v>
      </c>
    </row>
    <row r="414" spans="2:5" x14ac:dyDescent="0.35">
      <c r="B414" s="108" t="s">
        <v>211</v>
      </c>
      <c r="C414" s="4">
        <f>VLOOKUP(B414,Table1[[name]:[impact]],3,FALSE)</f>
        <v>0</v>
      </c>
      <c r="D414" s="107">
        <v>0</v>
      </c>
      <c r="E414" s="5">
        <f t="shared" si="29"/>
        <v>0</v>
      </c>
    </row>
    <row r="415" spans="2:5" x14ac:dyDescent="0.35">
      <c r="B415" s="3"/>
      <c r="C415" s="4"/>
      <c r="D415" s="4"/>
      <c r="E415" s="5"/>
    </row>
    <row r="416" spans="2:5" x14ac:dyDescent="0.35">
      <c r="B416" s="3" t="s">
        <v>256</v>
      </c>
      <c r="C416" s="4"/>
      <c r="D416" s="95">
        <f>SUM(D395:D414)</f>
        <v>0</v>
      </c>
      <c r="E416" s="94">
        <f>SUM(E395:E414)</f>
        <v>0</v>
      </c>
    </row>
    <row r="417" spans="2:5" x14ac:dyDescent="0.35">
      <c r="B417" s="3" t="s">
        <v>257</v>
      </c>
      <c r="C417" s="100">
        <v>0</v>
      </c>
      <c r="D417" s="95">
        <f>D416-(C417*D416)</f>
        <v>0</v>
      </c>
      <c r="E417" s="94"/>
    </row>
    <row r="418" spans="2:5" x14ac:dyDescent="0.35">
      <c r="B418" s="3" t="s">
        <v>258</v>
      </c>
      <c r="C418" s="4"/>
      <c r="D418" s="4"/>
      <c r="E418" s="94">
        <f>IFERROR(E416/D417,0)</f>
        <v>0</v>
      </c>
    </row>
    <row r="419" spans="2:5" x14ac:dyDescent="0.35">
      <c r="B419" s="101" t="s">
        <v>283</v>
      </c>
      <c r="C419" s="102"/>
      <c r="D419" s="103">
        <v>0</v>
      </c>
      <c r="E419" s="104">
        <f>E418*D419</f>
        <v>0</v>
      </c>
    </row>
    <row r="420" spans="2:5" x14ac:dyDescent="0.35">
      <c r="B420" s="87" t="s">
        <v>259</v>
      </c>
      <c r="C420" s="105">
        <f>IFERROR(D417/D419,0)</f>
        <v>0</v>
      </c>
      <c r="D420" s="52"/>
      <c r="E420" s="97"/>
    </row>
    <row r="422" spans="2:5" x14ac:dyDescent="0.35">
      <c r="B422" s="2" t="s">
        <v>269</v>
      </c>
      <c r="C422" s="98" t="s">
        <v>211</v>
      </c>
      <c r="D422" s="92"/>
      <c r="E422" s="99"/>
    </row>
    <row r="423" spans="2:5" x14ac:dyDescent="0.35">
      <c r="B423" s="3" t="s">
        <v>208</v>
      </c>
      <c r="C423" s="4" t="s">
        <v>207</v>
      </c>
      <c r="D423" s="4" t="s">
        <v>209</v>
      </c>
      <c r="E423" s="5" t="s">
        <v>210</v>
      </c>
    </row>
    <row r="424" spans="2:5" x14ac:dyDescent="0.35">
      <c r="B424" s="108" t="s">
        <v>211</v>
      </c>
      <c r="C424" s="4">
        <f>VLOOKUP(B424,Table1[[name]:[impact]],3,FALSE)</f>
        <v>0</v>
      </c>
      <c r="D424" s="107">
        <v>0</v>
      </c>
      <c r="E424" s="5">
        <f t="shared" ref="E424:E443" si="30">C424*D424</f>
        <v>0</v>
      </c>
    </row>
    <row r="425" spans="2:5" x14ac:dyDescent="0.35">
      <c r="B425" s="108" t="s">
        <v>211</v>
      </c>
      <c r="C425" s="4">
        <f>VLOOKUP(B425,Table1[[name]:[impact]],3,FALSE)</f>
        <v>0</v>
      </c>
      <c r="D425" s="107">
        <v>0</v>
      </c>
      <c r="E425" s="5">
        <f t="shared" si="30"/>
        <v>0</v>
      </c>
    </row>
    <row r="426" spans="2:5" x14ac:dyDescent="0.35">
      <c r="B426" s="108" t="s">
        <v>211</v>
      </c>
      <c r="C426" s="4">
        <f>VLOOKUP(B426,Table1[[name]:[impact]],3,FALSE)</f>
        <v>0</v>
      </c>
      <c r="D426" s="107">
        <v>0</v>
      </c>
      <c r="E426" s="5">
        <f t="shared" si="30"/>
        <v>0</v>
      </c>
    </row>
    <row r="427" spans="2:5" x14ac:dyDescent="0.35">
      <c r="B427" s="108" t="s">
        <v>211</v>
      </c>
      <c r="C427" s="4">
        <f>VLOOKUP(B427,Table1[[name]:[impact]],3,FALSE)</f>
        <v>0</v>
      </c>
      <c r="D427" s="107">
        <v>0</v>
      </c>
      <c r="E427" s="5">
        <f t="shared" si="30"/>
        <v>0</v>
      </c>
    </row>
    <row r="428" spans="2:5" x14ac:dyDescent="0.35">
      <c r="B428" s="108" t="s">
        <v>211</v>
      </c>
      <c r="C428" s="4">
        <f>VLOOKUP(B428,Table1[[name]:[impact]],3,FALSE)</f>
        <v>0</v>
      </c>
      <c r="D428" s="107">
        <v>0</v>
      </c>
      <c r="E428" s="5">
        <f t="shared" si="30"/>
        <v>0</v>
      </c>
    </row>
    <row r="429" spans="2:5" x14ac:dyDescent="0.35">
      <c r="B429" s="108" t="s">
        <v>211</v>
      </c>
      <c r="C429" s="4">
        <f>VLOOKUP(B429,Table1[[name]:[impact]],3,FALSE)</f>
        <v>0</v>
      </c>
      <c r="D429" s="107">
        <v>0</v>
      </c>
      <c r="E429" s="5">
        <f t="shared" si="30"/>
        <v>0</v>
      </c>
    </row>
    <row r="430" spans="2:5" x14ac:dyDescent="0.35">
      <c r="B430" s="108" t="s">
        <v>211</v>
      </c>
      <c r="C430" s="4">
        <f>VLOOKUP(B430,Table1[[name]:[impact]],3,FALSE)</f>
        <v>0</v>
      </c>
      <c r="D430" s="107">
        <v>0</v>
      </c>
      <c r="E430" s="5">
        <f t="shared" si="30"/>
        <v>0</v>
      </c>
    </row>
    <row r="431" spans="2:5" x14ac:dyDescent="0.35">
      <c r="B431" s="108" t="s">
        <v>211</v>
      </c>
      <c r="C431" s="4">
        <f>VLOOKUP(B431,Table1[[name]:[impact]],3,FALSE)</f>
        <v>0</v>
      </c>
      <c r="D431" s="107">
        <v>0</v>
      </c>
      <c r="E431" s="5">
        <f t="shared" si="30"/>
        <v>0</v>
      </c>
    </row>
    <row r="432" spans="2:5" x14ac:dyDescent="0.35">
      <c r="B432" s="108" t="s">
        <v>211</v>
      </c>
      <c r="C432" s="4">
        <f>VLOOKUP(B432,Table1[[name]:[impact]],3,FALSE)</f>
        <v>0</v>
      </c>
      <c r="D432" s="107">
        <v>0</v>
      </c>
      <c r="E432" s="5">
        <f t="shared" si="30"/>
        <v>0</v>
      </c>
    </row>
    <row r="433" spans="2:5" x14ac:dyDescent="0.35">
      <c r="B433" s="108" t="s">
        <v>211</v>
      </c>
      <c r="C433" s="4">
        <f>VLOOKUP(B433,Table1[[name]:[impact]],3,FALSE)</f>
        <v>0</v>
      </c>
      <c r="D433" s="107">
        <v>0</v>
      </c>
      <c r="E433" s="5">
        <f t="shared" si="30"/>
        <v>0</v>
      </c>
    </row>
    <row r="434" spans="2:5" x14ac:dyDescent="0.35">
      <c r="B434" s="108" t="s">
        <v>211</v>
      </c>
      <c r="C434" s="4">
        <f>VLOOKUP(B434,Table1[[name]:[impact]],3,FALSE)</f>
        <v>0</v>
      </c>
      <c r="D434" s="107">
        <v>0</v>
      </c>
      <c r="E434" s="5">
        <f t="shared" si="30"/>
        <v>0</v>
      </c>
    </row>
    <row r="435" spans="2:5" x14ac:dyDescent="0.35">
      <c r="B435" s="108" t="s">
        <v>211</v>
      </c>
      <c r="C435" s="4">
        <f>VLOOKUP(B435,Table1[[name]:[impact]],3,FALSE)</f>
        <v>0</v>
      </c>
      <c r="D435" s="107">
        <v>0</v>
      </c>
      <c r="E435" s="5">
        <f t="shared" si="30"/>
        <v>0</v>
      </c>
    </row>
    <row r="436" spans="2:5" x14ac:dyDescent="0.35">
      <c r="B436" s="108" t="s">
        <v>211</v>
      </c>
      <c r="C436" s="4">
        <f>VLOOKUP(B436,Table1[[name]:[impact]],3,FALSE)</f>
        <v>0</v>
      </c>
      <c r="D436" s="107">
        <v>0</v>
      </c>
      <c r="E436" s="5">
        <f t="shared" si="30"/>
        <v>0</v>
      </c>
    </row>
    <row r="437" spans="2:5" x14ac:dyDescent="0.35">
      <c r="B437" s="108" t="s">
        <v>211</v>
      </c>
      <c r="C437" s="4">
        <f>VLOOKUP(B437,Table1[[name]:[impact]],3,FALSE)</f>
        <v>0</v>
      </c>
      <c r="D437" s="107">
        <v>0</v>
      </c>
      <c r="E437" s="5">
        <f t="shared" si="30"/>
        <v>0</v>
      </c>
    </row>
    <row r="438" spans="2:5" x14ac:dyDescent="0.35">
      <c r="B438" s="108" t="s">
        <v>211</v>
      </c>
      <c r="C438" s="4">
        <f>VLOOKUP(B438,Table1[[name]:[impact]],3,FALSE)</f>
        <v>0</v>
      </c>
      <c r="D438" s="107">
        <v>0</v>
      </c>
      <c r="E438" s="5">
        <f t="shared" si="30"/>
        <v>0</v>
      </c>
    </row>
    <row r="439" spans="2:5" x14ac:dyDescent="0.35">
      <c r="B439" s="108" t="s">
        <v>211</v>
      </c>
      <c r="C439" s="4">
        <f>VLOOKUP(B439,Table1[[name]:[impact]],3,FALSE)</f>
        <v>0</v>
      </c>
      <c r="D439" s="107">
        <v>0</v>
      </c>
      <c r="E439" s="5">
        <f t="shared" si="30"/>
        <v>0</v>
      </c>
    </row>
    <row r="440" spans="2:5" x14ac:dyDescent="0.35">
      <c r="B440" s="108" t="s">
        <v>211</v>
      </c>
      <c r="C440" s="4">
        <f>VLOOKUP(B440,Table1[[name]:[impact]],3,FALSE)</f>
        <v>0</v>
      </c>
      <c r="D440" s="107">
        <v>0</v>
      </c>
      <c r="E440" s="5">
        <f t="shared" si="30"/>
        <v>0</v>
      </c>
    </row>
    <row r="441" spans="2:5" x14ac:dyDescent="0.35">
      <c r="B441" s="108" t="s">
        <v>211</v>
      </c>
      <c r="C441" s="4">
        <f>VLOOKUP(B441,Table1[[name]:[impact]],3,FALSE)</f>
        <v>0</v>
      </c>
      <c r="D441" s="107">
        <v>0</v>
      </c>
      <c r="E441" s="5">
        <f t="shared" si="30"/>
        <v>0</v>
      </c>
    </row>
    <row r="442" spans="2:5" x14ac:dyDescent="0.35">
      <c r="B442" s="108" t="s">
        <v>211</v>
      </c>
      <c r="C442" s="4">
        <f>VLOOKUP(B442,Table1[[name]:[impact]],3,FALSE)</f>
        <v>0</v>
      </c>
      <c r="D442" s="107">
        <v>0</v>
      </c>
      <c r="E442" s="5">
        <f t="shared" si="30"/>
        <v>0</v>
      </c>
    </row>
    <row r="443" spans="2:5" x14ac:dyDescent="0.35">
      <c r="B443" s="108" t="s">
        <v>211</v>
      </c>
      <c r="C443" s="4">
        <f>VLOOKUP(B443,Table1[[name]:[impact]],3,FALSE)</f>
        <v>0</v>
      </c>
      <c r="D443" s="107">
        <v>0</v>
      </c>
      <c r="E443" s="5">
        <f t="shared" si="30"/>
        <v>0</v>
      </c>
    </row>
    <row r="444" spans="2:5" x14ac:dyDescent="0.35">
      <c r="B444" s="3"/>
      <c r="C444" s="4"/>
      <c r="D444" s="4"/>
      <c r="E444" s="5"/>
    </row>
    <row r="445" spans="2:5" x14ac:dyDescent="0.35">
      <c r="B445" s="3" t="s">
        <v>256</v>
      </c>
      <c r="C445" s="4"/>
      <c r="D445" s="95">
        <f>SUM(D424:D443)</f>
        <v>0</v>
      </c>
      <c r="E445" s="94">
        <f>SUM(E424:E443)</f>
        <v>0</v>
      </c>
    </row>
    <row r="446" spans="2:5" x14ac:dyDescent="0.35">
      <c r="B446" s="3" t="s">
        <v>257</v>
      </c>
      <c r="C446" s="100">
        <v>0</v>
      </c>
      <c r="D446" s="95">
        <f>D445-(C446*D445)</f>
        <v>0</v>
      </c>
      <c r="E446" s="94"/>
    </row>
    <row r="447" spans="2:5" x14ac:dyDescent="0.35">
      <c r="B447" s="3" t="s">
        <v>258</v>
      </c>
      <c r="C447" s="4"/>
      <c r="D447" s="4"/>
      <c r="E447" s="94">
        <f>IFERROR(E445/D446,0)</f>
        <v>0</v>
      </c>
    </row>
    <row r="448" spans="2:5" x14ac:dyDescent="0.35">
      <c r="B448" s="101" t="s">
        <v>283</v>
      </c>
      <c r="C448" s="102"/>
      <c r="D448" s="103">
        <v>0</v>
      </c>
      <c r="E448" s="104">
        <f>E447*D448</f>
        <v>0</v>
      </c>
    </row>
    <row r="449" spans="2:5" x14ac:dyDescent="0.35">
      <c r="B449" s="87" t="s">
        <v>259</v>
      </c>
      <c r="C449" s="105">
        <f>IFERROR(D446/D448,0)</f>
        <v>0</v>
      </c>
      <c r="D449" s="52"/>
      <c r="E449" s="97"/>
    </row>
  </sheetData>
  <dataValidations count="2">
    <dataValidation type="list" allowBlank="1" showInputMessage="1" showErrorMessage="1" sqref="T10:T13 T18:T20" xr:uid="{C80C6087-D91B-459B-89E5-CAC001EA0666}">
      <formula1>$J$16:$J$17</formula1>
    </dataValidation>
    <dataValidation type="list" errorStyle="warning" allowBlank="1" showInputMessage="1" showErrorMessage="1" sqref="S10:S13 S18:S20" xr:uid="{2D12C4A2-440E-41A8-A505-2449AE8FF05A}">
      <formula1>$J$14:$J$15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FEDAD3-8977-4999-88B4-6329B3277476}">
          <x14:formula1>
            <xm:f>Kertoimet!$A$3:$A$177</xm:f>
          </x14:formula1>
          <xm:sqref>B11:B30 B41:B60 B76:B95 B424:B443 B105:B124 B163:B182 B192:B211 B221:B240 B250:B269 B279:B298 B308:B327 B337:B356 B366:B385 B395:B414 B134:B153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25C95281-D373-4681-8F3F-7C20E7B9CF0F}">
          <x14:formula1>
            <xm:f>Taustatiedot!$A$3:$A$12</xm:f>
          </x14:formula1>
          <xm:sqref>C70:C72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819CB1DA-1B67-418A-AA5F-234D0756886B}">
          <x14:formula1>
            <xm:f>Taustatiedot!$A$2:$A$13</xm:f>
          </x14:formula1>
          <xm:sqref>C335 C422 C393 C74 C103 C132 C161 C190 C219 C248 C277 C306 C364</xm:sqref>
        </x14:dataValidation>
        <x14:dataValidation type="list" allowBlank="1" showInputMessage="1" showErrorMessage="1" promptTitle="Valitse lisuketyyppi." prompt="Samaan aikaan voi olla sekä lisuke että vegaanilisuke, mutta ei kahta samaa." xr:uid="{99831F9A-0D78-4A58-A0B0-4FC71D70C137}">
          <x14:formula1>
            <xm:f>Taustatiedot!$A$9:$A$10</xm:f>
          </x14:formula1>
          <xm:sqref>C39 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4348-DD01-4E68-838A-DB4753EA807D}">
  <sheetPr>
    <tabColor theme="6" tint="0.59999389629810485"/>
  </sheetPr>
  <dimension ref="B4:W449"/>
  <sheetViews>
    <sheetView workbookViewId="0"/>
  </sheetViews>
  <sheetFormatPr defaultColWidth="8.7265625" defaultRowHeight="14.5" x14ac:dyDescent="0.35"/>
  <cols>
    <col min="1" max="1" width="8.7265625" style="1"/>
    <col min="2" max="2" width="34" style="1" customWidth="1"/>
    <col min="3" max="3" width="22.453125" style="1" customWidth="1"/>
    <col min="4" max="4" width="10.1796875" style="1" customWidth="1"/>
    <col min="5" max="5" width="12.81640625" style="1" customWidth="1"/>
    <col min="6" max="7" width="8.7265625" style="1"/>
    <col min="8" max="8" width="8.7265625" style="5"/>
    <col min="9" max="9" width="8.7265625" style="55" hidden="1" customWidth="1"/>
    <col min="10" max="10" width="26.453125" style="1" bestFit="1" customWidth="1"/>
    <col min="11" max="15" width="8.7265625" style="1"/>
    <col min="16" max="16" width="10.7265625" style="1" customWidth="1"/>
    <col min="17" max="17" width="11.26953125" style="1" customWidth="1"/>
    <col min="18" max="18" width="10.81640625" style="1" customWidth="1"/>
    <col min="19" max="19" width="14.54296875" style="1" bestFit="1" customWidth="1"/>
    <col min="20" max="20" width="15.453125" style="1" bestFit="1" customWidth="1"/>
    <col min="21" max="21" width="11" style="1" customWidth="1"/>
    <col min="22" max="22" width="10.81640625" style="1" customWidth="1"/>
    <col min="23" max="23" width="8.7265625" style="1" hidden="1" customWidth="1"/>
    <col min="24" max="16384" width="8.7265625" style="1"/>
  </cols>
  <sheetData>
    <row r="4" spans="2:23" x14ac:dyDescent="0.35">
      <c r="B4" s="1" t="s">
        <v>287</v>
      </c>
      <c r="C4" s="106">
        <v>0</v>
      </c>
      <c r="D4" s="1" t="s">
        <v>31</v>
      </c>
      <c r="E4" s="10"/>
    </row>
    <row r="5" spans="2:23" x14ac:dyDescent="0.35">
      <c r="B5" s="1" t="s">
        <v>252</v>
      </c>
      <c r="C5" s="106">
        <v>0</v>
      </c>
      <c r="D5" s="1" t="s">
        <v>31</v>
      </c>
      <c r="E5" s="10"/>
    </row>
    <row r="6" spans="2:23" x14ac:dyDescent="0.35">
      <c r="B6" s="1" t="s">
        <v>245</v>
      </c>
      <c r="C6" s="106">
        <v>0</v>
      </c>
      <c r="D6" s="1" t="s">
        <v>251</v>
      </c>
      <c r="E6" s="10"/>
    </row>
    <row r="7" spans="2:23" s="24" customFormat="1" ht="15" thickBot="1" x14ac:dyDescent="0.4">
      <c r="E7" s="85"/>
      <c r="H7" s="88"/>
      <c r="I7" s="86"/>
    </row>
    <row r="8" spans="2:23" ht="15" thickBot="1" x14ac:dyDescent="0.4">
      <c r="B8" s="9" t="s">
        <v>284</v>
      </c>
      <c r="E8" s="10"/>
    </row>
    <row r="9" spans="2:23" s="50" customFormat="1" ht="72.5" x14ac:dyDescent="0.35">
      <c r="B9" s="51" t="s">
        <v>281</v>
      </c>
      <c r="C9" s="84" t="s">
        <v>272</v>
      </c>
      <c r="E9" s="54"/>
      <c r="H9" s="89"/>
      <c r="I9" s="56"/>
      <c r="J9" s="77" t="s">
        <v>274</v>
      </c>
      <c r="K9" s="59" t="s">
        <v>249</v>
      </c>
      <c r="L9" s="59" t="s">
        <v>262</v>
      </c>
      <c r="M9" s="59" t="s">
        <v>261</v>
      </c>
      <c r="N9" s="58" t="s">
        <v>264</v>
      </c>
      <c r="O9" s="58" t="s">
        <v>260</v>
      </c>
      <c r="P9" s="59" t="s">
        <v>268</v>
      </c>
      <c r="Q9" s="59" t="s">
        <v>263</v>
      </c>
      <c r="R9" s="58" t="s">
        <v>266</v>
      </c>
      <c r="S9" s="120" t="s">
        <v>289</v>
      </c>
      <c r="T9" s="121" t="s">
        <v>290</v>
      </c>
      <c r="U9" s="122" t="s">
        <v>288</v>
      </c>
      <c r="V9" s="59" t="s">
        <v>265</v>
      </c>
    </row>
    <row r="10" spans="2:23" x14ac:dyDescent="0.35">
      <c r="B10" s="91" t="s">
        <v>208</v>
      </c>
      <c r="C10" s="92" t="s">
        <v>207</v>
      </c>
      <c r="D10" s="92" t="s">
        <v>209</v>
      </c>
      <c r="E10" s="93" t="s">
        <v>210</v>
      </c>
      <c r="I10" s="55">
        <f t="shared" ref="I10:I20" si="0">SUMIF(J10,"vegaani*",W10)</f>
        <v>1</v>
      </c>
      <c r="J10" s="78" t="str">
        <f>Taustatiedot!A6</f>
        <v>vegaaniruoka</v>
      </c>
      <c r="K10" s="63">
        <f t="shared" ref="K10:K15" si="1">SUMIF($C$9,J10,$E$32)+SUMIF($C$39,J10,$E$62)+SUMIF($C$74,J10,$E$97)+SUMIF($C$103,J10,$E$126)+SUMIF($C$132,J10,$E$155)+SUMIF($C$161,J10,$E$184)+SUMIF($C$190,J10,$E$213)+SUMIF($C$219,J10,$E$242)+SUMIF($C$248,J10,$E$271)+SUMIF($C$277,J10,$E$300)+SUMIF($C$306,J10,$E$329)+SUMIF($C$335,J10,$E$358)+SUMIF($C$364,J10,$E$387)+SUMIF($C$393,J10,$E$416)+SUMIF($C$422,J10,$E$445)</f>
        <v>0</v>
      </c>
      <c r="L10" s="63">
        <f>IFERROR(K10/$C$6,0)</f>
        <v>0</v>
      </c>
      <c r="M10" s="63">
        <f t="shared" ref="M10:M15" si="2">SUMIF($C$9,J10,$D$32)+SUMIF($C$39,J10,$D$62)+SUMIF($C$74,J10,$D$98)+SUMIF($C$103,J10,$D$127)+SUMIF($C$132,J10,$D$156)+SUMIF($C$161,J10,$D$185)+SUMIF($C$190,J10,$D$214)+SUMIF($C$219,J10,$D$243)+SUMIF($C$248,J10,$D$272)+SUMIF($C$277,J10,$D$301)+SUMIF($C$306,J10,$D$330)+SUMIF($C$335,J10,$D$359)+SUMIF($C$364,J10,$D$388)+SUMIF($C$393,J10,$D$417)+SUMIF($C$422,J10,$D$446)</f>
        <v>0</v>
      </c>
      <c r="N10" s="64">
        <f>SUMIF($C$74,J10,$C$101)+SUMIF($C$103,J10,$C$130)+SUMIF($C$132,J10,$C$159)+SUMIF($C$161,J10,$C$188)+SUMIF($C$190,J10,$C$217)+SUMIF($C$219,J10,$C$246)+SUMIF($C$248,J10,$C$275)+SUMIF($C$277,J10,$C$304)+SUMIF($C$306,J10,$C$333)+SUMIF($C$335,J10,$C$362)+SUMIF($C$364,J10,$C$391)+SUMIF($C$393,J10,$C$420)+SUMIF($C$422,J10,$C$449)</f>
        <v>0</v>
      </c>
      <c r="O10" s="65">
        <f>IFERROR(K10/N10,0)</f>
        <v>0</v>
      </c>
      <c r="P10" s="66">
        <f>IFERROR(M10/SUM($M$10:$M$13,$M$18:$M$20),0)</f>
        <v>0</v>
      </c>
      <c r="Q10" s="67">
        <f>$C$6*P10</f>
        <v>0</v>
      </c>
      <c r="R10" s="65">
        <f>IFERROR(K10/Q10,0)</f>
        <v>0</v>
      </c>
      <c r="S10" s="112"/>
      <c r="T10" s="110"/>
      <c r="U10" s="117">
        <f>R10+IFERROR(VLOOKUP(S10,$J$9:$R$23,9,FALSE),0)+IFERROR(VLOOKUP(T10,$J$9:$R$23,9,FALSE),0)</f>
        <v>0</v>
      </c>
      <c r="V10" s="63">
        <f>U10*Q10</f>
        <v>0</v>
      </c>
      <c r="W10" s="1">
        <v>1</v>
      </c>
    </row>
    <row r="11" spans="2:23" x14ac:dyDescent="0.35">
      <c r="B11" s="108" t="s">
        <v>211</v>
      </c>
      <c r="C11" s="95">
        <f>VLOOKUP(B11,Table1[[name]:[impact]],3,FALSE)</f>
        <v>0</v>
      </c>
      <c r="D11" s="107">
        <v>0</v>
      </c>
      <c r="E11" s="94">
        <f t="shared" ref="E11:E30" si="3">C11*D11</f>
        <v>0</v>
      </c>
      <c r="I11" s="55">
        <f t="shared" si="0"/>
        <v>0</v>
      </c>
      <c r="J11" s="79" t="str">
        <f>Taustatiedot!A5</f>
        <v>kasvisruoka</v>
      </c>
      <c r="K11" s="63">
        <f t="shared" si="1"/>
        <v>0</v>
      </c>
      <c r="L11" s="63">
        <f t="shared" ref="L11:L22" si="4">IFERROR(K11/$C$6,0)</f>
        <v>0</v>
      </c>
      <c r="M11" s="63">
        <f t="shared" si="2"/>
        <v>0</v>
      </c>
      <c r="N11" s="64">
        <f>SUMIF($C$74,J11,$C$101)+SUMIF($C$103,J11,$C$130)+SUMIF($C$132,J11,$C$159)+SUMIF($C$161,J11,$C$188)+SUMIF($C$190,J11,$C$217)+SUMIF($C$219,J11,$C$246)+SUMIF($C$248,J11,$C$275)+SUMIF($C$277,J11,$C$304)+SUMIF($C$306,J11,$C$333)+SUMIF($C$335,J11,$C$362)+SUMIF($C$364,J11,$C$391)+SUMIF($C$393,J11,$C$420)+SUMIF($C$422,J11,$C$449)</f>
        <v>0</v>
      </c>
      <c r="O11" s="65">
        <f t="shared" ref="O11:O13" si="5">IFERROR(K11/N11,0)</f>
        <v>0</v>
      </c>
      <c r="P11" s="66">
        <f t="shared" ref="P11:P13" si="6">IFERROR(M11/SUM($M$10:$M$13,$M$18:$M$20),0)</f>
        <v>0</v>
      </c>
      <c r="Q11" s="67">
        <f t="shared" ref="Q11:Q12" si="7">$C$6*P11</f>
        <v>0</v>
      </c>
      <c r="R11" s="65">
        <f t="shared" ref="R11:R13" si="8">IFERROR(K11/Q11,0)</f>
        <v>0</v>
      </c>
      <c r="S11" s="112"/>
      <c r="T11" s="110"/>
      <c r="U11" s="117">
        <f t="shared" ref="U11:U13" si="9">R11+IFERROR(VLOOKUP(S11,$J$9:$R$23,9,FALSE),0)+IFERROR(VLOOKUP(T11,$J$9:$R$23,9,FALSE),0)</f>
        <v>0</v>
      </c>
      <c r="V11" s="63">
        <f>U11*Q11</f>
        <v>0</v>
      </c>
      <c r="W11" s="1">
        <v>1</v>
      </c>
    </row>
    <row r="12" spans="2:23" x14ac:dyDescent="0.35">
      <c r="B12" s="108" t="s">
        <v>211</v>
      </c>
      <c r="C12" s="95">
        <f>VLOOKUP(B12,Table1[[name]:[impact]],3,FALSE)</f>
        <v>0</v>
      </c>
      <c r="D12" s="107">
        <v>0</v>
      </c>
      <c r="E12" s="94">
        <f t="shared" si="3"/>
        <v>0</v>
      </c>
      <c r="I12" s="55">
        <f t="shared" si="0"/>
        <v>0</v>
      </c>
      <c r="J12" s="79" t="str">
        <f>Taustatiedot!A4</f>
        <v>kalaruoka</v>
      </c>
      <c r="K12" s="63">
        <f t="shared" si="1"/>
        <v>0</v>
      </c>
      <c r="L12" s="63">
        <f t="shared" si="4"/>
        <v>0</v>
      </c>
      <c r="M12" s="63">
        <f t="shared" si="2"/>
        <v>0</v>
      </c>
      <c r="N12" s="64">
        <f>SUMIF($C$74,J12,$C$101)+SUMIF($C$103,J12,$C$130)+SUMIF($C$132,J12,$C$159)+SUMIF($C$161,J12,$C$188)+SUMIF($C$190,J12,$C$217)+SUMIF($C$219,J12,$C$246)+SUMIF($C$248,J12,$C$275)+SUMIF($C$277,J12,$C$304)+SUMIF($C$306,J12,$C$333)+SUMIF($C$335,J12,$C$362)+SUMIF($C$364,J12,$C$391)+SUMIF($C$393,J12,$C$420)+SUMIF($C$422,J12,$C$449)</f>
        <v>0</v>
      </c>
      <c r="O12" s="65">
        <f t="shared" si="5"/>
        <v>0</v>
      </c>
      <c r="P12" s="66">
        <f t="shared" si="6"/>
        <v>0</v>
      </c>
      <c r="Q12" s="67">
        <f t="shared" si="7"/>
        <v>0</v>
      </c>
      <c r="R12" s="65">
        <f t="shared" si="8"/>
        <v>0</v>
      </c>
      <c r="S12" s="112"/>
      <c r="T12" s="110"/>
      <c r="U12" s="117">
        <f t="shared" si="9"/>
        <v>0</v>
      </c>
      <c r="V12" s="63">
        <f>U12*Q12</f>
        <v>0</v>
      </c>
      <c r="W12" s="1">
        <v>1</v>
      </c>
    </row>
    <row r="13" spans="2:23" x14ac:dyDescent="0.35">
      <c r="B13" s="108" t="s">
        <v>211</v>
      </c>
      <c r="C13" s="95">
        <f>VLOOKUP(B13,Table1[[name]:[impact]],3,FALSE)</f>
        <v>0</v>
      </c>
      <c r="D13" s="107">
        <v>0</v>
      </c>
      <c r="E13" s="94">
        <f t="shared" si="3"/>
        <v>0</v>
      </c>
      <c r="I13" s="55">
        <f t="shared" si="0"/>
        <v>0</v>
      </c>
      <c r="J13" s="78" t="str">
        <f>Taustatiedot!A3</f>
        <v>liharuoka</v>
      </c>
      <c r="K13" s="63">
        <f t="shared" si="1"/>
        <v>0</v>
      </c>
      <c r="L13" s="63">
        <f t="shared" si="4"/>
        <v>0</v>
      </c>
      <c r="M13" s="63">
        <f t="shared" si="2"/>
        <v>0</v>
      </c>
      <c r="N13" s="64">
        <f>SUMIF($C$74,J13,$C$101)+SUMIF($C$103,J13,$C$130)+SUMIF($C$132,J13,$C$159)+SUMIF($C$161,J13,$C$188)+SUMIF($C$190,J13,$C$217)+SUMIF($C$219,J13,$C$246)+SUMIF($C$248,J13,$C$275)+SUMIF($C$277,J13,$C$304)+SUMIF($C$306,J13,$C$333)+SUMIF($C$335,J13,$C$362)+SUMIF($C$364,J13,$C$391)+SUMIF($C$393,J13,$C$420)+SUMIF($C$422,J13,$C$449)</f>
        <v>0</v>
      </c>
      <c r="O13" s="65">
        <f t="shared" si="5"/>
        <v>0</v>
      </c>
      <c r="P13" s="66">
        <f t="shared" si="6"/>
        <v>0</v>
      </c>
      <c r="Q13" s="67">
        <f>$C$6*P13</f>
        <v>0</v>
      </c>
      <c r="R13" s="65">
        <f t="shared" si="8"/>
        <v>0</v>
      </c>
      <c r="S13" s="112"/>
      <c r="T13" s="110"/>
      <c r="U13" s="117">
        <f t="shared" si="9"/>
        <v>0</v>
      </c>
      <c r="V13" s="63">
        <f>U13*Q13</f>
        <v>0</v>
      </c>
      <c r="W13" s="1">
        <v>1</v>
      </c>
    </row>
    <row r="14" spans="2:23" x14ac:dyDescent="0.35">
      <c r="B14" s="108" t="s">
        <v>211</v>
      </c>
      <c r="C14" s="95">
        <f>VLOOKUP(B14,Table1[[name]:[impact]],3,FALSE)</f>
        <v>0</v>
      </c>
      <c r="D14" s="107">
        <v>0</v>
      </c>
      <c r="E14" s="94">
        <f t="shared" si="3"/>
        <v>0</v>
      </c>
      <c r="I14" s="55">
        <f t="shared" si="0"/>
        <v>0</v>
      </c>
      <c r="J14" s="80" t="str">
        <f>Taustatiedot!A9</f>
        <v>lisukkeet</v>
      </c>
      <c r="K14" s="68">
        <f t="shared" si="1"/>
        <v>0</v>
      </c>
      <c r="L14" s="63">
        <f t="shared" si="4"/>
        <v>0</v>
      </c>
      <c r="M14" s="68">
        <f t="shared" si="2"/>
        <v>0</v>
      </c>
      <c r="N14" s="69"/>
      <c r="O14" s="65"/>
      <c r="P14" s="66"/>
      <c r="Q14" s="67">
        <f>IF($C$9=$J$14,$W$22,$W$23)</f>
        <v>0</v>
      </c>
      <c r="R14" s="65" cm="1">
        <f t="array" ref="R14">IFERROR(_xlfn.IFS($C$9="lisukkeet",$E$37/$W$22,$C$39="lisukkeet",$E$67/$W$23),0)</f>
        <v>0</v>
      </c>
      <c r="S14" s="113"/>
      <c r="T14" s="111"/>
      <c r="U14" s="118"/>
      <c r="V14" s="63"/>
      <c r="W14" s="1">
        <v>1</v>
      </c>
    </row>
    <row r="15" spans="2:23" x14ac:dyDescent="0.35">
      <c r="B15" s="108" t="s">
        <v>211</v>
      </c>
      <c r="C15" s="95">
        <f>VLOOKUP(B15,Table1[[name]:[impact]],3,FALSE)</f>
        <v>0</v>
      </c>
      <c r="D15" s="107">
        <v>0</v>
      </c>
      <c r="E15" s="94">
        <f t="shared" si="3"/>
        <v>0</v>
      </c>
      <c r="I15" s="55">
        <f t="shared" si="0"/>
        <v>1</v>
      </c>
      <c r="J15" s="80" t="str">
        <f>Taustatiedot!A10</f>
        <v>vegaanilisukkeet</v>
      </c>
      <c r="K15" s="68">
        <f t="shared" si="1"/>
        <v>0</v>
      </c>
      <c r="L15" s="63">
        <f t="shared" si="4"/>
        <v>0</v>
      </c>
      <c r="M15" s="68">
        <f t="shared" si="2"/>
        <v>0</v>
      </c>
      <c r="N15" s="69"/>
      <c r="O15" s="65"/>
      <c r="P15" s="66"/>
      <c r="Q15" s="67">
        <f>IF($C$9=$J$15,$W$22,$W$23)</f>
        <v>0</v>
      </c>
      <c r="R15" s="65" cm="1">
        <f t="array" ref="R15">IFERROR(_xlfn.IFS($C$9="vegaanilisukkeet",$E$37/$W$22,$C$39="vegaanilisukkeet",$E$67/$W$23),0)</f>
        <v>0</v>
      </c>
      <c r="S15" s="113"/>
      <c r="T15" s="111"/>
      <c r="U15" s="118"/>
      <c r="V15" s="63"/>
      <c r="W15" s="1">
        <v>1</v>
      </c>
    </row>
    <row r="16" spans="2:23" x14ac:dyDescent="0.35">
      <c r="B16" s="108" t="s">
        <v>211</v>
      </c>
      <c r="C16" s="95">
        <f>VLOOKUP(B16,Table1[[name]:[impact]],3,FALSE)</f>
        <v>0</v>
      </c>
      <c r="D16" s="107">
        <v>0</v>
      </c>
      <c r="E16" s="94">
        <f t="shared" si="3"/>
        <v>0</v>
      </c>
      <c r="I16" s="55">
        <f t="shared" si="0"/>
        <v>0</v>
      </c>
      <c r="J16" s="80" t="str">
        <f>Taustatiedot!A7</f>
        <v>jälkiruoka</v>
      </c>
      <c r="K16" s="68">
        <f>IF(K10&gt;0,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,(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+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))</f>
        <v>0</v>
      </c>
      <c r="L16" s="63">
        <f t="shared" si="4"/>
        <v>0</v>
      </c>
      <c r="M16" s="68">
        <f>IF(M10&gt;0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+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)</f>
        <v>0</v>
      </c>
      <c r="N16" s="69"/>
      <c r="O16" s="65"/>
      <c r="P16" s="66"/>
      <c r="Q16" s="67">
        <f>SUMIF($I$10:$I$13,0,$Q$10:$Q$13)+SUMIF($I$18:$I$20,0,$Q$18:$Q$20)</f>
        <v>0</v>
      </c>
      <c r="R16" s="65">
        <f t="shared" ref="R16:R20" si="10">IFERROR(K16/Q16,0)</f>
        <v>0</v>
      </c>
      <c r="S16" s="113"/>
      <c r="T16" s="111"/>
      <c r="U16" s="118"/>
      <c r="V16" s="63"/>
      <c r="W16" s="1">
        <v>1</v>
      </c>
    </row>
    <row r="17" spans="2:23" x14ac:dyDescent="0.35">
      <c r="B17" s="108" t="s">
        <v>211</v>
      </c>
      <c r="C17" s="95">
        <f>VLOOKUP(B17,Table1[[name]:[impact]],3,FALSE)</f>
        <v>0</v>
      </c>
      <c r="D17" s="107">
        <v>0</v>
      </c>
      <c r="E17" s="94">
        <f t="shared" si="3"/>
        <v>0</v>
      </c>
      <c r="I17" s="55">
        <f t="shared" si="0"/>
        <v>1</v>
      </c>
      <c r="J17" s="80" t="str">
        <f>Taustatiedot!A8</f>
        <v>vegaanijälkiruoka</v>
      </c>
      <c r="K17" s="68">
        <f>IF(K10&gt;0,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,0)</f>
        <v>0</v>
      </c>
      <c r="L17" s="63">
        <f t="shared" si="4"/>
        <v>0</v>
      </c>
      <c r="M17" s="68">
        <f>IF(M10&gt;0,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,0)</f>
        <v>0</v>
      </c>
      <c r="N17" s="69"/>
      <c r="O17" s="65"/>
      <c r="P17" s="66"/>
      <c r="Q17" s="67">
        <f>SUMIF($I$10:$I$13,1,$Q$10:$Q$13)+SUMIF($I$18:$I$20,1,$Q$18:$Q$20)</f>
        <v>0</v>
      </c>
      <c r="R17" s="65">
        <f t="shared" si="10"/>
        <v>0</v>
      </c>
      <c r="S17" s="113"/>
      <c r="T17" s="111"/>
      <c r="U17" s="118"/>
      <c r="V17" s="63"/>
      <c r="W17" s="1">
        <v>1</v>
      </c>
    </row>
    <row r="18" spans="2:23" x14ac:dyDescent="0.35">
      <c r="B18" s="108" t="s">
        <v>211</v>
      </c>
      <c r="C18" s="95">
        <f>VLOOKUP(B18,Table1[[name]:[impact]],3,FALSE)</f>
        <v>0</v>
      </c>
      <c r="D18" s="107">
        <v>0</v>
      </c>
      <c r="E18" s="94">
        <f t="shared" si="3"/>
        <v>0</v>
      </c>
      <c r="I18" s="55">
        <f t="shared" si="0"/>
        <v>0</v>
      </c>
      <c r="J18" s="78" t="str">
        <f>Taustatiedot!A11</f>
        <v>a la carte</v>
      </c>
      <c r="K18" s="63">
        <f t="shared" ref="K18:K20" si="11">SUMIF($C$9,J18,$E$32)+SUMIF($C$39,J18,$E$62)+SUMIF($C$74,J18,$E$97)+SUMIF($C$103,J18,$E$126)+SUMIF($C$132,J18,$E$155)+SUMIF($C$161,J18,$E$184)+SUMIF($C$190,J18,$E$213)+SUMIF($C$219,J18,$E$242)+SUMIF($C$248,J18,$E$271)+SUMIF($C$277,J18,$E$300)+SUMIF($C$306,J18,$E$329)+SUMIF($C$335,J18,$E$358)+SUMIF($C$364,J18,$E$387)+SUMIF($C$393,J18,$E$416)+SUMIF($C$422,J18,$E$445)</f>
        <v>0</v>
      </c>
      <c r="L18" s="63">
        <f t="shared" si="4"/>
        <v>0</v>
      </c>
      <c r="M18" s="63">
        <f t="shared" ref="M18:M20" si="12">SUMIF($C$9,J18,$D$32)+SUMIF($C$39,J18,$D$62)+SUMIF($C$74,J18,$D$98)+SUMIF($C$103,J18,$D$127)+SUMIF($C$132,J18,$D$156)+SUMIF($C$161,J18,$D$185)+SUMIF($C$190,J18,$D$214)+SUMIF($C$219,J18,$D$243)+SUMIF($C$248,J18,$D$272)+SUMIF($C$277,J18,$D$301)+SUMIF($C$306,J18,$D$330)+SUMIF($C$335,J18,$D$359)+SUMIF($C$364,J18,$D$388)+SUMIF($C$393,J18,$D$417)+SUMIF($C$422,J18,$D$446)</f>
        <v>0</v>
      </c>
      <c r="N18" s="64">
        <f>SUMIF($C$74,J18,$C$101)+SUMIF($C$103,J18,$C$130)+SUMIF($C$132,J18,$C$159)+SUMIF($C$161,J18,$C$188)+SUMIF($C$190,J18,$C$217)+SUMIF($C$219,J18,$C$246)+SUMIF($C$248,J18,$C$275)+SUMIF($C$277,J18,$C$304)+SUMIF($C$306,J18,$C$333)+SUMIF($C$335,J18,$C$362)+SUMIF($C$364,J18,$C$391)+SUMIF($C$393,J18,$C$420)+SUMIF($C$422,J18,$C$449)</f>
        <v>0</v>
      </c>
      <c r="O18" s="65">
        <f t="shared" ref="O18:O20" si="13">IFERROR(K18/N18,0)</f>
        <v>0</v>
      </c>
      <c r="P18" s="66">
        <f t="shared" ref="P18:P20" si="14">IFERROR(M18/SUM($M$10:$M$13,$M$18:$M$20),0)</f>
        <v>0</v>
      </c>
      <c r="Q18" s="67">
        <f t="shared" ref="Q18:Q20" si="15">$C$6*P18</f>
        <v>0</v>
      </c>
      <c r="R18" s="65">
        <f t="shared" si="10"/>
        <v>0</v>
      </c>
      <c r="S18" s="112"/>
      <c r="T18" s="110"/>
      <c r="U18" s="117">
        <f t="shared" ref="U18:U20" si="16">R18+IFERROR(VLOOKUP(S18,$J$9:$R$23,9,FALSE),0)+IFERROR(VLOOKUP(T18,$J$9:$R$23,9,FALSE),0)</f>
        <v>0</v>
      </c>
      <c r="V18" s="63">
        <f>U18*Q18</f>
        <v>0</v>
      </c>
      <c r="W18" s="1">
        <v>1</v>
      </c>
    </row>
    <row r="19" spans="2:23" x14ac:dyDescent="0.35">
      <c r="B19" s="108" t="s">
        <v>211</v>
      </c>
      <c r="C19" s="95">
        <f>VLOOKUP(B19,Table1[[name]:[impact]],3,FALSE)</f>
        <v>0</v>
      </c>
      <c r="D19" s="107">
        <v>0</v>
      </c>
      <c r="E19" s="94">
        <f t="shared" si="3"/>
        <v>0</v>
      </c>
      <c r="I19" s="55">
        <f t="shared" si="0"/>
        <v>1</v>
      </c>
      <c r="J19" s="79" t="str">
        <f>Taustatiedot!A12</f>
        <v>vegaani a la carte</v>
      </c>
      <c r="K19" s="63">
        <f t="shared" si="11"/>
        <v>0</v>
      </c>
      <c r="L19" s="63">
        <f t="shared" si="4"/>
        <v>0</v>
      </c>
      <c r="M19" s="63">
        <f t="shared" si="12"/>
        <v>0</v>
      </c>
      <c r="N19" s="64">
        <f>SUMIF($C$74,J19,$C$101)+SUMIF($C$103,J19,$C$130)+SUMIF($C$132,J19,$C$159)+SUMIF($C$161,J19,$C$188)+SUMIF($C$190,J19,$C$217)+SUMIF($C$219,J19,$C$246)+SUMIF($C$248,J19,$C$275)+SUMIF($C$277,J19,$C$304)+SUMIF($C$306,J19,$C$333)+SUMIF($C$335,J19,$C$362)+SUMIF($C$364,J19,$C$391)+SUMIF($C$393,J19,$C$420)+SUMIF($C$422,J19,$C$449)</f>
        <v>0</v>
      </c>
      <c r="O19" s="65">
        <f t="shared" si="13"/>
        <v>0</v>
      </c>
      <c r="P19" s="66">
        <f t="shared" si="14"/>
        <v>0</v>
      </c>
      <c r="Q19" s="67">
        <f t="shared" si="15"/>
        <v>0</v>
      </c>
      <c r="R19" s="65">
        <f t="shared" si="10"/>
        <v>0</v>
      </c>
      <c r="S19" s="112"/>
      <c r="T19" s="110"/>
      <c r="U19" s="117">
        <f>R19+IFERROR(VLOOKUP(S19,$J$9:$R$23,9,FALSE),0)+IFERROR(VLOOKUP(T19,$J$9:$R$23,9,FALSE),0)</f>
        <v>0</v>
      </c>
      <c r="V19" s="63">
        <f>U19*Q19</f>
        <v>0</v>
      </c>
      <c r="W19" s="1">
        <v>1</v>
      </c>
    </row>
    <row r="20" spans="2:23" ht="15" thickBot="1" x14ac:dyDescent="0.4">
      <c r="B20" s="108" t="s">
        <v>211</v>
      </c>
      <c r="C20" s="95">
        <f>VLOOKUP(B20,Table1[[name]:[impact]],3,FALSE)</f>
        <v>0</v>
      </c>
      <c r="D20" s="107">
        <v>0</v>
      </c>
      <c r="E20" s="94">
        <f t="shared" si="3"/>
        <v>0</v>
      </c>
      <c r="I20" s="55">
        <f t="shared" si="0"/>
        <v>0</v>
      </c>
      <c r="J20" s="81" t="str">
        <f>Taustatiedot!A13</f>
        <v>muu ruoka 3</v>
      </c>
      <c r="K20" s="60">
        <f t="shared" si="11"/>
        <v>0</v>
      </c>
      <c r="L20" s="60">
        <f t="shared" si="4"/>
        <v>0</v>
      </c>
      <c r="M20" s="60">
        <f t="shared" si="12"/>
        <v>0</v>
      </c>
      <c r="N20" s="61">
        <f>SUMIF($C$74,J20,$C$101)+SUMIF($C$103,J20,$C$130)+SUMIF($C$132,J20,$C$159)+SUMIF($C$161,J20,$C$188)+SUMIF($C$190,J20,$C$217)+SUMIF($C$219,J20,$C$246)+SUMIF($C$248,J20,$C$275)+SUMIF($C$277,J20,$C$304)+SUMIF($C$306,J20,$C$333)+SUMIF($C$335,J20,$C$362)+SUMIF($C$364,J20,$C$391)+SUMIF($C$393,J20,$C$420)+SUMIF($C$422,J20,$C$449)</f>
        <v>0</v>
      </c>
      <c r="O20" s="65">
        <f t="shared" si="13"/>
        <v>0</v>
      </c>
      <c r="P20" s="66">
        <f t="shared" si="14"/>
        <v>0</v>
      </c>
      <c r="Q20" s="62">
        <f t="shared" si="15"/>
        <v>0</v>
      </c>
      <c r="R20" s="65">
        <f t="shared" si="10"/>
        <v>0</v>
      </c>
      <c r="S20" s="114"/>
      <c r="T20" s="115"/>
      <c r="U20" s="119">
        <f t="shared" si="16"/>
        <v>0</v>
      </c>
      <c r="V20" s="60">
        <f>U20*Q20</f>
        <v>0</v>
      </c>
      <c r="W20" s="1">
        <v>1</v>
      </c>
    </row>
    <row r="21" spans="2:23" ht="15" thickTop="1" x14ac:dyDescent="0.35">
      <c r="B21" s="108" t="s">
        <v>211</v>
      </c>
      <c r="C21" s="95">
        <f>VLOOKUP(B21,Table1[[name]:[impact]],3,FALSE)</f>
        <v>0</v>
      </c>
      <c r="D21" s="107">
        <v>0</v>
      </c>
      <c r="E21" s="94">
        <f t="shared" si="3"/>
        <v>0</v>
      </c>
      <c r="J21" s="82" t="s">
        <v>248</v>
      </c>
      <c r="K21" s="72">
        <f>SUM(K10:K20)</f>
        <v>0</v>
      </c>
      <c r="L21" s="109">
        <f t="shared" si="4"/>
        <v>0</v>
      </c>
      <c r="M21" s="72">
        <f>SUM(M10:M20)</f>
        <v>0</v>
      </c>
      <c r="N21" s="73">
        <f>SUM(N10:N20)</f>
        <v>0</v>
      </c>
      <c r="O21" s="74"/>
      <c r="P21" s="75"/>
      <c r="Q21" s="75"/>
      <c r="R21" s="76"/>
      <c r="S21" s="116"/>
      <c r="T21" s="116"/>
      <c r="U21" s="116"/>
      <c r="V21" s="75"/>
    </row>
    <row r="22" spans="2:23" x14ac:dyDescent="0.35">
      <c r="B22" s="108" t="s">
        <v>211</v>
      </c>
      <c r="C22" s="95">
        <f>VLOOKUP(B22,Table1[[name]:[impact]],3,FALSE)</f>
        <v>0</v>
      </c>
      <c r="D22" s="107">
        <v>0</v>
      </c>
      <c r="E22" s="94">
        <f t="shared" si="3"/>
        <v>0</v>
      </c>
      <c r="J22" s="78" t="s">
        <v>250</v>
      </c>
      <c r="K22" s="63">
        <f>IFERROR(K21/M21*M22,0)</f>
        <v>0</v>
      </c>
      <c r="L22" s="63">
        <f t="shared" si="4"/>
        <v>0</v>
      </c>
      <c r="M22" s="63">
        <f>SUM(C6:C7)</f>
        <v>0</v>
      </c>
      <c r="N22" s="70"/>
      <c r="O22" s="70"/>
      <c r="P22" s="71"/>
      <c r="Q22" s="71"/>
      <c r="R22" s="70"/>
      <c r="S22" s="111"/>
      <c r="T22" s="111"/>
      <c r="U22" s="111"/>
      <c r="V22" s="71"/>
      <c r="W22" s="49">
        <f>SUM(IF($I$10=1,$Q$10,0),IF($I$11=1,$Q$11,0),IF($I$12=1,$Q$12,0),IF($I$13=1,$Q$13,0),IF($I$18=1,$Q$18,0),IF($I$19=1,$Q$19,0),IF($I$20=1,$Q$20,0))</f>
        <v>0</v>
      </c>
    </row>
    <row r="23" spans="2:23" x14ac:dyDescent="0.35">
      <c r="B23" s="108" t="s">
        <v>211</v>
      </c>
      <c r="C23" s="95">
        <f>VLOOKUP(B23,Table1[[name]:[impact]],3,FALSE)</f>
        <v>0</v>
      </c>
      <c r="D23" s="107">
        <v>0</v>
      </c>
      <c r="E23" s="94">
        <f t="shared" si="3"/>
        <v>0</v>
      </c>
      <c r="J23" s="83" t="s">
        <v>253</v>
      </c>
      <c r="K23" s="63">
        <f>SUM(K21:K22)</f>
        <v>0</v>
      </c>
      <c r="L23" s="63">
        <f>SUM(L21:L22)</f>
        <v>0</v>
      </c>
      <c r="M23" s="71"/>
      <c r="N23" s="70"/>
      <c r="O23" s="70"/>
      <c r="P23" s="71"/>
      <c r="Q23" s="71"/>
      <c r="R23" s="70"/>
      <c r="S23" s="111"/>
      <c r="T23" s="111"/>
      <c r="U23" s="111"/>
      <c r="V23" s="71"/>
      <c r="W23" s="49">
        <f>SUM(IF($I$10=0,$Q$10,0),IF($I$11=0,$Q$11,0),IF($I$12=0,$Q$12,0),IF($I$13=0,$Q$13,0),IF($I$18=0,$Q$18,0),IF($I$19=0,$Q$19,0),IF($I$20=0,$Q$20,0))</f>
        <v>0</v>
      </c>
    </row>
    <row r="24" spans="2:23" x14ac:dyDescent="0.35">
      <c r="B24" s="108" t="s">
        <v>211</v>
      </c>
      <c r="C24" s="95">
        <f>VLOOKUP(B24,Table1[[name]:[impact]],3,FALSE)</f>
        <v>0</v>
      </c>
      <c r="D24" s="107">
        <v>0</v>
      </c>
      <c r="E24" s="94">
        <f t="shared" si="3"/>
        <v>0</v>
      </c>
    </row>
    <row r="25" spans="2:23" x14ac:dyDescent="0.35">
      <c r="B25" s="108" t="s">
        <v>211</v>
      </c>
      <c r="C25" s="95">
        <f>VLOOKUP(B25,Table1[[name]:[impact]],3,FALSE)</f>
        <v>0</v>
      </c>
      <c r="D25" s="107">
        <v>0</v>
      </c>
      <c r="E25" s="94">
        <f t="shared" si="3"/>
        <v>0</v>
      </c>
    </row>
    <row r="26" spans="2:23" x14ac:dyDescent="0.35">
      <c r="B26" s="108" t="s">
        <v>211</v>
      </c>
      <c r="C26" s="95">
        <f>VLOOKUP(B26,Table1[[name]:[impact]],3,FALSE)</f>
        <v>0</v>
      </c>
      <c r="D26" s="107">
        <v>0</v>
      </c>
      <c r="E26" s="94">
        <f t="shared" si="3"/>
        <v>0</v>
      </c>
    </row>
    <row r="27" spans="2:23" x14ac:dyDescent="0.35">
      <c r="B27" s="108" t="s">
        <v>211</v>
      </c>
      <c r="C27" s="95">
        <f>VLOOKUP(B27,Table1[[name]:[impact]],3,FALSE)</f>
        <v>0</v>
      </c>
      <c r="D27" s="107">
        <v>0</v>
      </c>
      <c r="E27" s="94">
        <f t="shared" si="3"/>
        <v>0</v>
      </c>
    </row>
    <row r="28" spans="2:23" x14ac:dyDescent="0.35">
      <c r="B28" s="108" t="s">
        <v>211</v>
      </c>
      <c r="C28" s="95">
        <f>VLOOKUP(B28,Table1[[name]:[impact]],3,FALSE)</f>
        <v>0</v>
      </c>
      <c r="D28" s="107">
        <v>0</v>
      </c>
      <c r="E28" s="94">
        <f t="shared" si="3"/>
        <v>0</v>
      </c>
    </row>
    <row r="29" spans="2:23" x14ac:dyDescent="0.35">
      <c r="B29" s="108" t="s">
        <v>211</v>
      </c>
      <c r="C29" s="95">
        <f>VLOOKUP(B29,Table1[[name]:[impact]],3,FALSE)</f>
        <v>0</v>
      </c>
      <c r="D29" s="107">
        <v>0</v>
      </c>
      <c r="E29" s="94">
        <f t="shared" si="3"/>
        <v>0</v>
      </c>
    </row>
    <row r="30" spans="2:23" x14ac:dyDescent="0.35">
      <c r="B30" s="108" t="s">
        <v>211</v>
      </c>
      <c r="C30" s="95">
        <f>VLOOKUP(B30,Table1[[name]:[impact]],3,FALSE)</f>
        <v>0</v>
      </c>
      <c r="D30" s="107">
        <v>0</v>
      </c>
      <c r="E30" s="94">
        <f t="shared" si="3"/>
        <v>0</v>
      </c>
    </row>
    <row r="31" spans="2:23" x14ac:dyDescent="0.35">
      <c r="B31" s="3"/>
      <c r="C31" s="4"/>
      <c r="D31" s="4" t="s">
        <v>209</v>
      </c>
      <c r="E31" s="94" t="s">
        <v>210</v>
      </c>
    </row>
    <row r="32" spans="2:23" x14ac:dyDescent="0.35">
      <c r="B32" s="3" t="s">
        <v>256</v>
      </c>
      <c r="C32" s="4"/>
      <c r="D32" s="4">
        <f>SUM(D11:D30)</f>
        <v>0</v>
      </c>
      <c r="E32" s="94">
        <f>SUM(E11:E30)</f>
        <v>0</v>
      </c>
    </row>
    <row r="33" spans="2:5" x14ac:dyDescent="0.35">
      <c r="B33" s="3" t="s">
        <v>255</v>
      </c>
      <c r="C33" s="4"/>
      <c r="D33" s="4"/>
      <c r="E33" s="94">
        <f>IFERROR(E32/D32,0)</f>
        <v>0</v>
      </c>
    </row>
    <row r="34" spans="2:5" x14ac:dyDescent="0.35">
      <c r="B34" s="3" t="s">
        <v>254</v>
      </c>
      <c r="C34" s="4"/>
      <c r="D34" s="95">
        <f>IFERROR(D32/C6,0)</f>
        <v>0</v>
      </c>
      <c r="E34" s="94">
        <f>IFERROR(E32/C6,0)</f>
        <v>0</v>
      </c>
    </row>
    <row r="35" spans="2:5" x14ac:dyDescent="0.35">
      <c r="B35" s="3" t="s">
        <v>278</v>
      </c>
      <c r="C35" s="96">
        <f>IF(C9="vegaanilisukkeet",$W$22,$W$23)</f>
        <v>0</v>
      </c>
      <c r="D35" s="95"/>
      <c r="E35" s="94"/>
    </row>
    <row r="36" spans="2:5" x14ac:dyDescent="0.35">
      <c r="B36" s="3" t="s">
        <v>279</v>
      </c>
      <c r="C36" s="4"/>
      <c r="D36" s="95"/>
      <c r="E36" s="94">
        <f>IFERROR(IF(C9="vegaanilisukkeet",$W$22/$C$6*$E$32,$E$32),0)</f>
        <v>0</v>
      </c>
    </row>
    <row r="37" spans="2:5" x14ac:dyDescent="0.35">
      <c r="B37" s="87" t="s">
        <v>280</v>
      </c>
      <c r="C37" s="52"/>
      <c r="D37" s="52"/>
      <c r="E37" s="97">
        <f>IF(C9="vegaanilisukkeet",E36,E36+(E62-E66))</f>
        <v>0</v>
      </c>
    </row>
    <row r="39" spans="2:5" x14ac:dyDescent="0.35">
      <c r="B39" s="2" t="s">
        <v>282</v>
      </c>
      <c r="C39" s="98" t="s">
        <v>243</v>
      </c>
      <c r="D39" s="92"/>
      <c r="E39" s="99"/>
    </row>
    <row r="40" spans="2:5" x14ac:dyDescent="0.35">
      <c r="B40" s="3" t="s">
        <v>208</v>
      </c>
      <c r="C40" s="4" t="s">
        <v>207</v>
      </c>
      <c r="D40" s="4" t="s">
        <v>209</v>
      </c>
      <c r="E40" s="94" t="s">
        <v>210</v>
      </c>
    </row>
    <row r="41" spans="2:5" x14ac:dyDescent="0.35">
      <c r="B41" s="108" t="s">
        <v>211</v>
      </c>
      <c r="C41" s="4">
        <f>VLOOKUP(B41,Table1[[name]:[impact]],3,FALSE)</f>
        <v>0</v>
      </c>
      <c r="D41" s="107">
        <v>0</v>
      </c>
      <c r="E41" s="5">
        <f t="shared" ref="E41:E60" si="17">C41*D41</f>
        <v>0</v>
      </c>
    </row>
    <row r="42" spans="2:5" x14ac:dyDescent="0.35">
      <c r="B42" s="108" t="s">
        <v>211</v>
      </c>
      <c r="C42" s="4">
        <f>VLOOKUP(B42,Table1[[name]:[impact]],3,FALSE)</f>
        <v>0</v>
      </c>
      <c r="D42" s="107">
        <v>0</v>
      </c>
      <c r="E42" s="5">
        <f t="shared" si="17"/>
        <v>0</v>
      </c>
    </row>
    <row r="43" spans="2:5" x14ac:dyDescent="0.35">
      <c r="B43" s="108" t="s">
        <v>211</v>
      </c>
      <c r="C43" s="4">
        <f>VLOOKUP(B43,Table1[[name]:[impact]],3,FALSE)</f>
        <v>0</v>
      </c>
      <c r="D43" s="107">
        <v>0</v>
      </c>
      <c r="E43" s="5">
        <f t="shared" si="17"/>
        <v>0</v>
      </c>
    </row>
    <row r="44" spans="2:5" x14ac:dyDescent="0.35">
      <c r="B44" s="108" t="s">
        <v>211</v>
      </c>
      <c r="C44" s="4">
        <f>VLOOKUP(B44,Table1[[name]:[impact]],3,FALSE)</f>
        <v>0</v>
      </c>
      <c r="D44" s="107">
        <v>0</v>
      </c>
      <c r="E44" s="5">
        <f t="shared" si="17"/>
        <v>0</v>
      </c>
    </row>
    <row r="45" spans="2:5" x14ac:dyDescent="0.35">
      <c r="B45" s="108" t="s">
        <v>211</v>
      </c>
      <c r="C45" s="4">
        <f>VLOOKUP(B45,Table1[[name]:[impact]],3,FALSE)</f>
        <v>0</v>
      </c>
      <c r="D45" s="107">
        <v>0</v>
      </c>
      <c r="E45" s="5">
        <f t="shared" si="17"/>
        <v>0</v>
      </c>
    </row>
    <row r="46" spans="2:5" x14ac:dyDescent="0.35">
      <c r="B46" s="108" t="s">
        <v>211</v>
      </c>
      <c r="C46" s="4">
        <f>VLOOKUP(B46,Table1[[name]:[impact]],3,FALSE)</f>
        <v>0</v>
      </c>
      <c r="D46" s="107">
        <v>0</v>
      </c>
      <c r="E46" s="5">
        <f t="shared" si="17"/>
        <v>0</v>
      </c>
    </row>
    <row r="47" spans="2:5" x14ac:dyDescent="0.35">
      <c r="B47" s="108" t="s">
        <v>211</v>
      </c>
      <c r="C47" s="4">
        <f>VLOOKUP(B47,Table1[[name]:[impact]],3,FALSE)</f>
        <v>0</v>
      </c>
      <c r="D47" s="107">
        <v>0</v>
      </c>
      <c r="E47" s="5">
        <f t="shared" si="17"/>
        <v>0</v>
      </c>
    </row>
    <row r="48" spans="2:5" x14ac:dyDescent="0.35">
      <c r="B48" s="108" t="s">
        <v>211</v>
      </c>
      <c r="C48" s="4">
        <f>VLOOKUP(B48,Table1[[name]:[impact]],3,FALSE)</f>
        <v>0</v>
      </c>
      <c r="D48" s="107">
        <v>0</v>
      </c>
      <c r="E48" s="5">
        <f t="shared" si="17"/>
        <v>0</v>
      </c>
    </row>
    <row r="49" spans="2:5" x14ac:dyDescent="0.35">
      <c r="B49" s="108" t="s">
        <v>211</v>
      </c>
      <c r="C49" s="4">
        <f>VLOOKUP(B49,Table1[[name]:[impact]],3,FALSE)</f>
        <v>0</v>
      </c>
      <c r="D49" s="107">
        <v>0</v>
      </c>
      <c r="E49" s="5">
        <f t="shared" si="17"/>
        <v>0</v>
      </c>
    </row>
    <row r="50" spans="2:5" x14ac:dyDescent="0.35">
      <c r="B50" s="108" t="s">
        <v>211</v>
      </c>
      <c r="C50" s="4">
        <f>VLOOKUP(B50,Table1[[name]:[impact]],3,FALSE)</f>
        <v>0</v>
      </c>
      <c r="D50" s="107">
        <v>0</v>
      </c>
      <c r="E50" s="5">
        <f t="shared" si="17"/>
        <v>0</v>
      </c>
    </row>
    <row r="51" spans="2:5" x14ac:dyDescent="0.35">
      <c r="B51" s="108" t="s">
        <v>211</v>
      </c>
      <c r="C51" s="4">
        <f>VLOOKUP(B51,Table1[[name]:[impact]],3,FALSE)</f>
        <v>0</v>
      </c>
      <c r="D51" s="107">
        <v>0</v>
      </c>
      <c r="E51" s="5">
        <f t="shared" si="17"/>
        <v>0</v>
      </c>
    </row>
    <row r="52" spans="2:5" x14ac:dyDescent="0.35">
      <c r="B52" s="108" t="s">
        <v>211</v>
      </c>
      <c r="C52" s="4">
        <f>VLOOKUP(B52,Table1[[name]:[impact]],3,FALSE)</f>
        <v>0</v>
      </c>
      <c r="D52" s="107">
        <v>0</v>
      </c>
      <c r="E52" s="5">
        <f t="shared" si="17"/>
        <v>0</v>
      </c>
    </row>
    <row r="53" spans="2:5" x14ac:dyDescent="0.35">
      <c r="B53" s="108" t="s">
        <v>211</v>
      </c>
      <c r="C53" s="4">
        <f>VLOOKUP(B53,Table1[[name]:[impact]],3,FALSE)</f>
        <v>0</v>
      </c>
      <c r="D53" s="107">
        <v>0</v>
      </c>
      <c r="E53" s="5">
        <f t="shared" si="17"/>
        <v>0</v>
      </c>
    </row>
    <row r="54" spans="2:5" x14ac:dyDescent="0.35">
      <c r="B54" s="108" t="s">
        <v>211</v>
      </c>
      <c r="C54" s="4">
        <f>VLOOKUP(B54,Table1[[name]:[impact]],3,FALSE)</f>
        <v>0</v>
      </c>
      <c r="D54" s="107">
        <v>0</v>
      </c>
      <c r="E54" s="5">
        <f t="shared" si="17"/>
        <v>0</v>
      </c>
    </row>
    <row r="55" spans="2:5" x14ac:dyDescent="0.35">
      <c r="B55" s="108" t="s">
        <v>211</v>
      </c>
      <c r="C55" s="4">
        <f>VLOOKUP(B55,Table1[[name]:[impact]],3,FALSE)</f>
        <v>0</v>
      </c>
      <c r="D55" s="107">
        <v>0</v>
      </c>
      <c r="E55" s="5">
        <f t="shared" si="17"/>
        <v>0</v>
      </c>
    </row>
    <row r="56" spans="2:5" x14ac:dyDescent="0.35">
      <c r="B56" s="108" t="s">
        <v>211</v>
      </c>
      <c r="C56" s="4">
        <f>VLOOKUP(B56,Table1[[name]:[impact]],3,FALSE)</f>
        <v>0</v>
      </c>
      <c r="D56" s="107">
        <v>0</v>
      </c>
      <c r="E56" s="5">
        <f t="shared" si="17"/>
        <v>0</v>
      </c>
    </row>
    <row r="57" spans="2:5" x14ac:dyDescent="0.35">
      <c r="B57" s="108" t="s">
        <v>211</v>
      </c>
      <c r="C57" s="4">
        <f>VLOOKUP(B57,Table1[[name]:[impact]],3,FALSE)</f>
        <v>0</v>
      </c>
      <c r="D57" s="107">
        <v>0</v>
      </c>
      <c r="E57" s="5">
        <f t="shared" si="17"/>
        <v>0</v>
      </c>
    </row>
    <row r="58" spans="2:5" x14ac:dyDescent="0.35">
      <c r="B58" s="108" t="s">
        <v>211</v>
      </c>
      <c r="C58" s="4">
        <f>VLOOKUP(B58,Table1[[name]:[impact]],3,FALSE)</f>
        <v>0</v>
      </c>
      <c r="D58" s="107">
        <v>0</v>
      </c>
      <c r="E58" s="5">
        <f t="shared" si="17"/>
        <v>0</v>
      </c>
    </row>
    <row r="59" spans="2:5" x14ac:dyDescent="0.35">
      <c r="B59" s="108" t="s">
        <v>211</v>
      </c>
      <c r="C59" s="4">
        <f>VLOOKUP(B59,Table1[[name]:[impact]],3,FALSE)</f>
        <v>0</v>
      </c>
      <c r="D59" s="107">
        <v>0</v>
      </c>
      <c r="E59" s="5">
        <f t="shared" si="17"/>
        <v>0</v>
      </c>
    </row>
    <row r="60" spans="2:5" x14ac:dyDescent="0.35">
      <c r="B60" s="108" t="s">
        <v>211</v>
      </c>
      <c r="C60" s="4">
        <f>VLOOKUP(B60,Table1[[name]:[impact]],3,FALSE)</f>
        <v>0</v>
      </c>
      <c r="D60" s="4">
        <v>0</v>
      </c>
      <c r="E60" s="5">
        <f t="shared" si="17"/>
        <v>0</v>
      </c>
    </row>
    <row r="61" spans="2:5" x14ac:dyDescent="0.35">
      <c r="B61" s="3"/>
      <c r="C61" s="4"/>
      <c r="D61" s="4" t="s">
        <v>209</v>
      </c>
      <c r="E61" s="94" t="s">
        <v>210</v>
      </c>
    </row>
    <row r="62" spans="2:5" x14ac:dyDescent="0.35">
      <c r="B62" s="3" t="s">
        <v>256</v>
      </c>
      <c r="C62" s="4"/>
      <c r="D62" s="4">
        <f>SUM(D41:D60)</f>
        <v>0</v>
      </c>
      <c r="E62" s="94">
        <f>SUM(E41:E60)</f>
        <v>0</v>
      </c>
    </row>
    <row r="63" spans="2:5" x14ac:dyDescent="0.35">
      <c r="B63" s="3" t="s">
        <v>255</v>
      </c>
      <c r="C63" s="4"/>
      <c r="D63" s="4"/>
      <c r="E63" s="94">
        <f>IFERROR(E62/D62,0)</f>
        <v>0</v>
      </c>
    </row>
    <row r="64" spans="2:5" x14ac:dyDescent="0.35">
      <c r="B64" s="3" t="s">
        <v>254</v>
      </c>
      <c r="C64" s="4"/>
      <c r="D64" s="95">
        <f>IFERROR(D62/C36,0)</f>
        <v>0</v>
      </c>
      <c r="E64" s="94">
        <f>IFERROR(E62/C36,0)</f>
        <v>0</v>
      </c>
    </row>
    <row r="65" spans="2:9" x14ac:dyDescent="0.35">
      <c r="B65" s="3" t="s">
        <v>278</v>
      </c>
      <c r="C65" s="96">
        <f>IF(C39="vegaanilisukkeet",$W$22,$W$23)</f>
        <v>0</v>
      </c>
      <c r="D65" s="95"/>
      <c r="E65" s="94"/>
    </row>
    <row r="66" spans="2:9" x14ac:dyDescent="0.35">
      <c r="B66" s="3" t="s">
        <v>279</v>
      </c>
      <c r="C66" s="4"/>
      <c r="D66" s="95"/>
      <c r="E66" s="94">
        <f>IF(C39="vegaanilisukkeet",$W$23/$C$6*$E$62,$E$62)</f>
        <v>0</v>
      </c>
    </row>
    <row r="67" spans="2:9" x14ac:dyDescent="0.35">
      <c r="B67" s="87" t="s">
        <v>280</v>
      </c>
      <c r="C67" s="52"/>
      <c r="D67" s="53"/>
      <c r="E67" s="97">
        <f>IF(C39="vegaanilisukkeet",E66,E66+(E32-E36))</f>
        <v>0</v>
      </c>
    </row>
    <row r="68" spans="2:9" s="52" customFormat="1" x14ac:dyDescent="0.35">
      <c r="D68" s="53"/>
      <c r="E68" s="53"/>
      <c r="H68" s="90"/>
      <c r="I68" s="57"/>
    </row>
    <row r="70" spans="2:9" x14ac:dyDescent="0.35">
      <c r="B70" s="47" t="s">
        <v>275</v>
      </c>
    </row>
    <row r="74" spans="2:9" x14ac:dyDescent="0.35">
      <c r="B74" s="2" t="s">
        <v>269</v>
      </c>
      <c r="C74" s="98" t="s">
        <v>211</v>
      </c>
      <c r="D74" s="92"/>
      <c r="E74" s="99"/>
    </row>
    <row r="75" spans="2:9" x14ac:dyDescent="0.35">
      <c r="B75" s="3" t="s">
        <v>208</v>
      </c>
      <c r="C75" s="4" t="s">
        <v>207</v>
      </c>
      <c r="D75" s="4" t="s">
        <v>209</v>
      </c>
      <c r="E75" s="5" t="s">
        <v>210</v>
      </c>
    </row>
    <row r="76" spans="2:9" x14ac:dyDescent="0.35">
      <c r="B76" s="108" t="s">
        <v>211</v>
      </c>
      <c r="C76" s="4">
        <f>VLOOKUP(B76,Table1[[name]:[impact]],3,FALSE)</f>
        <v>0</v>
      </c>
      <c r="D76" s="107">
        <v>0</v>
      </c>
      <c r="E76" s="5">
        <f t="shared" ref="E76:E95" si="18">C76*D76</f>
        <v>0</v>
      </c>
    </row>
    <row r="77" spans="2:9" x14ac:dyDescent="0.35">
      <c r="B77" s="108" t="s">
        <v>211</v>
      </c>
      <c r="C77" s="4">
        <f>VLOOKUP(B77,Table1[[name]:[impact]],3,FALSE)</f>
        <v>0</v>
      </c>
      <c r="D77" s="107">
        <v>0</v>
      </c>
      <c r="E77" s="5">
        <f t="shared" si="18"/>
        <v>0</v>
      </c>
    </row>
    <row r="78" spans="2:9" x14ac:dyDescent="0.35">
      <c r="B78" s="108" t="s">
        <v>211</v>
      </c>
      <c r="C78" s="4">
        <f>VLOOKUP(B78,Table1[[name]:[impact]],3,FALSE)</f>
        <v>0</v>
      </c>
      <c r="D78" s="107">
        <v>0</v>
      </c>
      <c r="E78" s="5">
        <f t="shared" si="18"/>
        <v>0</v>
      </c>
    </row>
    <row r="79" spans="2:9" x14ac:dyDescent="0.35">
      <c r="B79" s="108" t="s">
        <v>211</v>
      </c>
      <c r="C79" s="4">
        <f>VLOOKUP(B79,Table1[[name]:[impact]],3,FALSE)</f>
        <v>0</v>
      </c>
      <c r="D79" s="107">
        <v>0</v>
      </c>
      <c r="E79" s="5">
        <f t="shared" si="18"/>
        <v>0</v>
      </c>
    </row>
    <row r="80" spans="2:9" x14ac:dyDescent="0.35">
      <c r="B80" s="108" t="s">
        <v>211</v>
      </c>
      <c r="C80" s="4">
        <f>VLOOKUP(B80,Table1[[name]:[impact]],3,FALSE)</f>
        <v>0</v>
      </c>
      <c r="D80" s="107">
        <v>0</v>
      </c>
      <c r="E80" s="5">
        <f t="shared" si="18"/>
        <v>0</v>
      </c>
    </row>
    <row r="81" spans="2:5" x14ac:dyDescent="0.35">
      <c r="B81" s="108" t="s">
        <v>211</v>
      </c>
      <c r="C81" s="4">
        <f>VLOOKUP(B81,Table1[[name]:[impact]],3,FALSE)</f>
        <v>0</v>
      </c>
      <c r="D81" s="107">
        <v>0</v>
      </c>
      <c r="E81" s="5">
        <f t="shared" si="18"/>
        <v>0</v>
      </c>
    </row>
    <row r="82" spans="2:5" x14ac:dyDescent="0.35">
      <c r="B82" s="108" t="s">
        <v>211</v>
      </c>
      <c r="C82" s="4">
        <f>VLOOKUP(B82,Table1[[name]:[impact]],3,FALSE)</f>
        <v>0</v>
      </c>
      <c r="D82" s="107">
        <v>0</v>
      </c>
      <c r="E82" s="5">
        <f t="shared" si="18"/>
        <v>0</v>
      </c>
    </row>
    <row r="83" spans="2:5" x14ac:dyDescent="0.35">
      <c r="B83" s="108" t="s">
        <v>211</v>
      </c>
      <c r="C83" s="4">
        <f>VLOOKUP(B83,Table1[[name]:[impact]],3,FALSE)</f>
        <v>0</v>
      </c>
      <c r="D83" s="107">
        <v>0</v>
      </c>
      <c r="E83" s="5">
        <f t="shared" si="18"/>
        <v>0</v>
      </c>
    </row>
    <row r="84" spans="2:5" x14ac:dyDescent="0.35">
      <c r="B84" s="108" t="s">
        <v>211</v>
      </c>
      <c r="C84" s="4">
        <f>VLOOKUP(B84,Table1[[name]:[impact]],3,FALSE)</f>
        <v>0</v>
      </c>
      <c r="D84" s="107">
        <v>0</v>
      </c>
      <c r="E84" s="5">
        <f t="shared" si="18"/>
        <v>0</v>
      </c>
    </row>
    <row r="85" spans="2:5" x14ac:dyDescent="0.35">
      <c r="B85" s="108" t="s">
        <v>211</v>
      </c>
      <c r="C85" s="4">
        <f>VLOOKUP(B85,Table1[[name]:[impact]],3,FALSE)</f>
        <v>0</v>
      </c>
      <c r="D85" s="107">
        <v>0</v>
      </c>
      <c r="E85" s="5">
        <f t="shared" si="18"/>
        <v>0</v>
      </c>
    </row>
    <row r="86" spans="2:5" x14ac:dyDescent="0.35">
      <c r="B86" s="108" t="s">
        <v>211</v>
      </c>
      <c r="C86" s="4">
        <f>VLOOKUP(B86,Table1[[name]:[impact]],3,FALSE)</f>
        <v>0</v>
      </c>
      <c r="D86" s="107">
        <v>0</v>
      </c>
      <c r="E86" s="5">
        <f t="shared" si="18"/>
        <v>0</v>
      </c>
    </row>
    <row r="87" spans="2:5" x14ac:dyDescent="0.35">
      <c r="B87" s="108" t="s">
        <v>211</v>
      </c>
      <c r="C87" s="4">
        <f>VLOOKUP(B87,Table1[[name]:[impact]],3,FALSE)</f>
        <v>0</v>
      </c>
      <c r="D87" s="107">
        <v>0</v>
      </c>
      <c r="E87" s="5">
        <f t="shared" si="18"/>
        <v>0</v>
      </c>
    </row>
    <row r="88" spans="2:5" x14ac:dyDescent="0.35">
      <c r="B88" s="108" t="s">
        <v>211</v>
      </c>
      <c r="C88" s="4">
        <f>VLOOKUP(B88,Table1[[name]:[impact]],3,FALSE)</f>
        <v>0</v>
      </c>
      <c r="D88" s="107">
        <v>0</v>
      </c>
      <c r="E88" s="5">
        <f t="shared" si="18"/>
        <v>0</v>
      </c>
    </row>
    <row r="89" spans="2:5" x14ac:dyDescent="0.35">
      <c r="B89" s="108" t="s">
        <v>211</v>
      </c>
      <c r="C89" s="4">
        <f>VLOOKUP(B89,Table1[[name]:[impact]],3,FALSE)</f>
        <v>0</v>
      </c>
      <c r="D89" s="107">
        <v>0</v>
      </c>
      <c r="E89" s="5">
        <f t="shared" si="18"/>
        <v>0</v>
      </c>
    </row>
    <row r="90" spans="2:5" x14ac:dyDescent="0.35">
      <c r="B90" s="108" t="s">
        <v>211</v>
      </c>
      <c r="C90" s="4">
        <f>VLOOKUP(B90,Table1[[name]:[impact]],3,FALSE)</f>
        <v>0</v>
      </c>
      <c r="D90" s="107">
        <v>0</v>
      </c>
      <c r="E90" s="5">
        <f t="shared" si="18"/>
        <v>0</v>
      </c>
    </row>
    <row r="91" spans="2:5" x14ac:dyDescent="0.35">
      <c r="B91" s="108" t="s">
        <v>211</v>
      </c>
      <c r="C91" s="4">
        <f>VLOOKUP(B91,Table1[[name]:[impact]],3,FALSE)</f>
        <v>0</v>
      </c>
      <c r="D91" s="107">
        <v>0</v>
      </c>
      <c r="E91" s="5">
        <f t="shared" si="18"/>
        <v>0</v>
      </c>
    </row>
    <row r="92" spans="2:5" x14ac:dyDescent="0.35">
      <c r="B92" s="108" t="s">
        <v>211</v>
      </c>
      <c r="C92" s="4">
        <f>VLOOKUP(B92,Table1[[name]:[impact]],3,FALSE)</f>
        <v>0</v>
      </c>
      <c r="D92" s="107">
        <v>0</v>
      </c>
      <c r="E92" s="5">
        <f t="shared" si="18"/>
        <v>0</v>
      </c>
    </row>
    <row r="93" spans="2:5" x14ac:dyDescent="0.35">
      <c r="B93" s="108" t="s">
        <v>211</v>
      </c>
      <c r="C93" s="4">
        <f>VLOOKUP(B93,Table1[[name]:[impact]],3,FALSE)</f>
        <v>0</v>
      </c>
      <c r="D93" s="107">
        <v>0</v>
      </c>
      <c r="E93" s="5">
        <f t="shared" si="18"/>
        <v>0</v>
      </c>
    </row>
    <row r="94" spans="2:5" x14ac:dyDescent="0.35">
      <c r="B94" s="108" t="s">
        <v>211</v>
      </c>
      <c r="C94" s="4">
        <f>VLOOKUP(B94,Table1[[name]:[impact]],3,FALSE)</f>
        <v>0</v>
      </c>
      <c r="D94" s="107">
        <v>0</v>
      </c>
      <c r="E94" s="5">
        <f t="shared" si="18"/>
        <v>0</v>
      </c>
    </row>
    <row r="95" spans="2:5" x14ac:dyDescent="0.35">
      <c r="B95" s="108" t="s">
        <v>211</v>
      </c>
      <c r="C95" s="4">
        <f>VLOOKUP(B95,Table1[[name]:[impact]],3,FALSE)</f>
        <v>0</v>
      </c>
      <c r="D95" s="107">
        <v>0</v>
      </c>
      <c r="E95" s="5">
        <f t="shared" si="18"/>
        <v>0</v>
      </c>
    </row>
    <row r="96" spans="2:5" x14ac:dyDescent="0.35">
      <c r="B96" s="3"/>
      <c r="C96" s="4"/>
      <c r="D96" s="4"/>
      <c r="E96" s="5"/>
    </row>
    <row r="97" spans="2:5" x14ac:dyDescent="0.35">
      <c r="B97" s="3" t="s">
        <v>256</v>
      </c>
      <c r="C97" s="4"/>
      <c r="D97" s="95">
        <f>SUM(D76:D95)</f>
        <v>0</v>
      </c>
      <c r="E97" s="94">
        <f>SUM(E76:E95)</f>
        <v>0</v>
      </c>
    </row>
    <row r="98" spans="2:5" x14ac:dyDescent="0.35">
      <c r="B98" s="3" t="s">
        <v>257</v>
      </c>
      <c r="C98" s="100">
        <v>0</v>
      </c>
      <c r="D98" s="95">
        <f>D97-(C98*D97)</f>
        <v>0</v>
      </c>
      <c r="E98" s="94"/>
    </row>
    <row r="99" spans="2:5" x14ac:dyDescent="0.35">
      <c r="B99" s="3" t="s">
        <v>258</v>
      </c>
      <c r="C99" s="4"/>
      <c r="D99" s="4"/>
      <c r="E99" s="94">
        <f>IFERROR(E97/D98,0)</f>
        <v>0</v>
      </c>
    </row>
    <row r="100" spans="2:5" x14ac:dyDescent="0.35">
      <c r="B100" s="101" t="s">
        <v>283</v>
      </c>
      <c r="C100" s="102"/>
      <c r="D100" s="103">
        <v>0</v>
      </c>
      <c r="E100" s="104">
        <f>E99*D100</f>
        <v>0</v>
      </c>
    </row>
    <row r="101" spans="2:5" x14ac:dyDescent="0.35">
      <c r="B101" s="87" t="s">
        <v>259</v>
      </c>
      <c r="C101" s="105">
        <f>IFERROR(D98/D100,0)</f>
        <v>0</v>
      </c>
      <c r="D101" s="52"/>
      <c r="E101" s="97"/>
    </row>
    <row r="102" spans="2:5" x14ac:dyDescent="0.35">
      <c r="E102" s="10"/>
    </row>
    <row r="103" spans="2:5" x14ac:dyDescent="0.35">
      <c r="B103" s="2" t="s">
        <v>269</v>
      </c>
      <c r="C103" s="98" t="s">
        <v>211</v>
      </c>
      <c r="D103" s="92"/>
      <c r="E103" s="99"/>
    </row>
    <row r="104" spans="2:5" x14ac:dyDescent="0.35">
      <c r="B104" s="3" t="s">
        <v>208</v>
      </c>
      <c r="C104" s="4" t="s">
        <v>207</v>
      </c>
      <c r="D104" s="4" t="s">
        <v>209</v>
      </c>
      <c r="E104" s="5" t="s">
        <v>210</v>
      </c>
    </row>
    <row r="105" spans="2:5" x14ac:dyDescent="0.35">
      <c r="B105" s="108" t="s">
        <v>211</v>
      </c>
      <c r="C105" s="4">
        <f>VLOOKUP(B105,Table1[[name]:[impact]],3,FALSE)</f>
        <v>0</v>
      </c>
      <c r="D105" s="107">
        <v>0</v>
      </c>
      <c r="E105" s="5">
        <f t="shared" ref="E105:E124" si="19">C105*D105</f>
        <v>0</v>
      </c>
    </row>
    <row r="106" spans="2:5" x14ac:dyDescent="0.35">
      <c r="B106" s="108" t="s">
        <v>211</v>
      </c>
      <c r="C106" s="4">
        <f>VLOOKUP(B106,Table1[[name]:[impact]],3,FALSE)</f>
        <v>0</v>
      </c>
      <c r="D106" s="107">
        <v>0</v>
      </c>
      <c r="E106" s="5">
        <f t="shared" si="19"/>
        <v>0</v>
      </c>
    </row>
    <row r="107" spans="2:5" x14ac:dyDescent="0.35">
      <c r="B107" s="108" t="s">
        <v>211</v>
      </c>
      <c r="C107" s="4">
        <f>VLOOKUP(B107,Table1[[name]:[impact]],3,FALSE)</f>
        <v>0</v>
      </c>
      <c r="D107" s="107">
        <v>0</v>
      </c>
      <c r="E107" s="5">
        <f t="shared" si="19"/>
        <v>0</v>
      </c>
    </row>
    <row r="108" spans="2:5" x14ac:dyDescent="0.35">
      <c r="B108" s="108" t="s">
        <v>211</v>
      </c>
      <c r="C108" s="4">
        <f>VLOOKUP(B108,Table1[[name]:[impact]],3,FALSE)</f>
        <v>0</v>
      </c>
      <c r="D108" s="107">
        <v>0</v>
      </c>
      <c r="E108" s="5">
        <f t="shared" si="19"/>
        <v>0</v>
      </c>
    </row>
    <row r="109" spans="2:5" x14ac:dyDescent="0.35">
      <c r="B109" s="108" t="s">
        <v>211</v>
      </c>
      <c r="C109" s="4">
        <f>VLOOKUP(B109,Table1[[name]:[impact]],3,FALSE)</f>
        <v>0</v>
      </c>
      <c r="D109" s="107">
        <v>0</v>
      </c>
      <c r="E109" s="5">
        <f t="shared" si="19"/>
        <v>0</v>
      </c>
    </row>
    <row r="110" spans="2:5" x14ac:dyDescent="0.35">
      <c r="B110" s="108" t="s">
        <v>211</v>
      </c>
      <c r="C110" s="4">
        <f>VLOOKUP(B110,Table1[[name]:[impact]],3,FALSE)</f>
        <v>0</v>
      </c>
      <c r="D110" s="107">
        <v>0</v>
      </c>
      <c r="E110" s="5">
        <f t="shared" si="19"/>
        <v>0</v>
      </c>
    </row>
    <row r="111" spans="2:5" x14ac:dyDescent="0.35">
      <c r="B111" s="108" t="s">
        <v>211</v>
      </c>
      <c r="C111" s="4">
        <f>VLOOKUP(B111,Table1[[name]:[impact]],3,FALSE)</f>
        <v>0</v>
      </c>
      <c r="D111" s="107">
        <v>0</v>
      </c>
      <c r="E111" s="5">
        <f t="shared" si="19"/>
        <v>0</v>
      </c>
    </row>
    <row r="112" spans="2:5" x14ac:dyDescent="0.35">
      <c r="B112" s="108" t="s">
        <v>211</v>
      </c>
      <c r="C112" s="4">
        <f>VLOOKUP(B112,Table1[[name]:[impact]],3,FALSE)</f>
        <v>0</v>
      </c>
      <c r="D112" s="107">
        <v>0</v>
      </c>
      <c r="E112" s="5">
        <f t="shared" si="19"/>
        <v>0</v>
      </c>
    </row>
    <row r="113" spans="2:5" x14ac:dyDescent="0.35">
      <c r="B113" s="108" t="s">
        <v>211</v>
      </c>
      <c r="C113" s="4">
        <f>VLOOKUP(B113,Table1[[name]:[impact]],3,FALSE)</f>
        <v>0</v>
      </c>
      <c r="D113" s="107">
        <v>0</v>
      </c>
      <c r="E113" s="5">
        <f t="shared" si="19"/>
        <v>0</v>
      </c>
    </row>
    <row r="114" spans="2:5" x14ac:dyDescent="0.35">
      <c r="B114" s="108" t="s">
        <v>211</v>
      </c>
      <c r="C114" s="4">
        <f>VLOOKUP(B114,Table1[[name]:[impact]],3,FALSE)</f>
        <v>0</v>
      </c>
      <c r="D114" s="107">
        <v>0</v>
      </c>
      <c r="E114" s="5">
        <f t="shared" si="19"/>
        <v>0</v>
      </c>
    </row>
    <row r="115" spans="2:5" x14ac:dyDescent="0.35">
      <c r="B115" s="108" t="s">
        <v>211</v>
      </c>
      <c r="C115" s="4">
        <f>VLOOKUP(B115,Table1[[name]:[impact]],3,FALSE)</f>
        <v>0</v>
      </c>
      <c r="D115" s="107">
        <v>0</v>
      </c>
      <c r="E115" s="5">
        <f t="shared" si="19"/>
        <v>0</v>
      </c>
    </row>
    <row r="116" spans="2:5" x14ac:dyDescent="0.35">
      <c r="B116" s="108" t="s">
        <v>211</v>
      </c>
      <c r="C116" s="4">
        <f>VLOOKUP(B116,Table1[[name]:[impact]],3,FALSE)</f>
        <v>0</v>
      </c>
      <c r="D116" s="107">
        <v>0</v>
      </c>
      <c r="E116" s="5">
        <f t="shared" si="19"/>
        <v>0</v>
      </c>
    </row>
    <row r="117" spans="2:5" x14ac:dyDescent="0.35">
      <c r="B117" s="108" t="s">
        <v>211</v>
      </c>
      <c r="C117" s="4">
        <f>VLOOKUP(B117,Table1[[name]:[impact]],3,FALSE)</f>
        <v>0</v>
      </c>
      <c r="D117" s="107">
        <v>0</v>
      </c>
      <c r="E117" s="5">
        <f t="shared" si="19"/>
        <v>0</v>
      </c>
    </row>
    <row r="118" spans="2:5" x14ac:dyDescent="0.35">
      <c r="B118" s="108" t="s">
        <v>211</v>
      </c>
      <c r="C118" s="4">
        <f>VLOOKUP(B118,Table1[[name]:[impact]],3,FALSE)</f>
        <v>0</v>
      </c>
      <c r="D118" s="107">
        <v>0</v>
      </c>
      <c r="E118" s="5">
        <f t="shared" si="19"/>
        <v>0</v>
      </c>
    </row>
    <row r="119" spans="2:5" x14ac:dyDescent="0.35">
      <c r="B119" s="108" t="s">
        <v>211</v>
      </c>
      <c r="C119" s="4">
        <f>VLOOKUP(B119,Table1[[name]:[impact]],3,FALSE)</f>
        <v>0</v>
      </c>
      <c r="D119" s="107">
        <v>0</v>
      </c>
      <c r="E119" s="5">
        <f t="shared" si="19"/>
        <v>0</v>
      </c>
    </row>
    <row r="120" spans="2:5" x14ac:dyDescent="0.35">
      <c r="B120" s="108" t="s">
        <v>211</v>
      </c>
      <c r="C120" s="4">
        <f>VLOOKUP(B120,Table1[[name]:[impact]],3,FALSE)</f>
        <v>0</v>
      </c>
      <c r="D120" s="107">
        <v>0</v>
      </c>
      <c r="E120" s="5">
        <f t="shared" si="19"/>
        <v>0</v>
      </c>
    </row>
    <row r="121" spans="2:5" x14ac:dyDescent="0.35">
      <c r="B121" s="108" t="s">
        <v>211</v>
      </c>
      <c r="C121" s="4">
        <f>VLOOKUP(B121,Table1[[name]:[impact]],3,FALSE)</f>
        <v>0</v>
      </c>
      <c r="D121" s="107">
        <v>0</v>
      </c>
      <c r="E121" s="5">
        <f t="shared" si="19"/>
        <v>0</v>
      </c>
    </row>
    <row r="122" spans="2:5" x14ac:dyDescent="0.35">
      <c r="B122" s="108" t="s">
        <v>211</v>
      </c>
      <c r="C122" s="4">
        <f>VLOOKUP(B122,Table1[[name]:[impact]],3,FALSE)</f>
        <v>0</v>
      </c>
      <c r="D122" s="107">
        <v>0</v>
      </c>
      <c r="E122" s="5">
        <f t="shared" si="19"/>
        <v>0</v>
      </c>
    </row>
    <row r="123" spans="2:5" x14ac:dyDescent="0.35">
      <c r="B123" s="108" t="s">
        <v>211</v>
      </c>
      <c r="C123" s="4">
        <f>VLOOKUP(B123,Table1[[name]:[impact]],3,FALSE)</f>
        <v>0</v>
      </c>
      <c r="D123" s="107">
        <v>0</v>
      </c>
      <c r="E123" s="5">
        <f t="shared" si="19"/>
        <v>0</v>
      </c>
    </row>
    <row r="124" spans="2:5" x14ac:dyDescent="0.35">
      <c r="B124" s="108" t="s">
        <v>211</v>
      </c>
      <c r="C124" s="4">
        <f>VLOOKUP(B124,Table1[[name]:[impact]],3,FALSE)</f>
        <v>0</v>
      </c>
      <c r="D124" s="107">
        <v>0</v>
      </c>
      <c r="E124" s="5">
        <f t="shared" si="19"/>
        <v>0</v>
      </c>
    </row>
    <row r="125" spans="2:5" x14ac:dyDescent="0.35">
      <c r="B125" s="3"/>
      <c r="C125" s="4"/>
      <c r="D125" s="4"/>
      <c r="E125" s="5"/>
    </row>
    <row r="126" spans="2:5" x14ac:dyDescent="0.35">
      <c r="B126" s="3" t="s">
        <v>256</v>
      </c>
      <c r="C126" s="4"/>
      <c r="D126" s="95">
        <f>SUM(D105:D124)</f>
        <v>0</v>
      </c>
      <c r="E126" s="94">
        <f>SUM(E105:E124)</f>
        <v>0</v>
      </c>
    </row>
    <row r="127" spans="2:5" x14ac:dyDescent="0.35">
      <c r="B127" s="3" t="s">
        <v>257</v>
      </c>
      <c r="C127" s="100">
        <v>0</v>
      </c>
      <c r="D127" s="95">
        <f>D126-(C127*D126)</f>
        <v>0</v>
      </c>
      <c r="E127" s="94"/>
    </row>
    <row r="128" spans="2:5" x14ac:dyDescent="0.35">
      <c r="B128" s="3" t="s">
        <v>258</v>
      </c>
      <c r="C128" s="4"/>
      <c r="D128" s="4"/>
      <c r="E128" s="94">
        <f>IFERROR(E126/D127,0)</f>
        <v>0</v>
      </c>
    </row>
    <row r="129" spans="2:5" x14ac:dyDescent="0.35">
      <c r="B129" s="101" t="s">
        <v>283</v>
      </c>
      <c r="C129" s="102"/>
      <c r="D129" s="103">
        <v>0</v>
      </c>
      <c r="E129" s="104">
        <f>E128*D129</f>
        <v>0</v>
      </c>
    </row>
    <row r="130" spans="2:5" x14ac:dyDescent="0.35">
      <c r="B130" s="87" t="s">
        <v>259</v>
      </c>
      <c r="C130" s="105">
        <f>IFERROR(D127/D129,0)</f>
        <v>0</v>
      </c>
      <c r="D130" s="52"/>
      <c r="E130" s="97"/>
    </row>
    <row r="132" spans="2:5" x14ac:dyDescent="0.35">
      <c r="B132" s="2" t="s">
        <v>269</v>
      </c>
      <c r="C132" s="98" t="s">
        <v>211</v>
      </c>
      <c r="D132" s="92"/>
      <c r="E132" s="99"/>
    </row>
    <row r="133" spans="2:5" x14ac:dyDescent="0.35">
      <c r="B133" s="3" t="s">
        <v>208</v>
      </c>
      <c r="C133" s="4" t="s">
        <v>207</v>
      </c>
      <c r="D133" s="4" t="s">
        <v>209</v>
      </c>
      <c r="E133" s="5" t="s">
        <v>210</v>
      </c>
    </row>
    <row r="134" spans="2:5" x14ac:dyDescent="0.35">
      <c r="B134" s="108" t="s">
        <v>211</v>
      </c>
      <c r="C134" s="4">
        <f>VLOOKUP(B134,Table1[[name]:[impact]],3,FALSE)</f>
        <v>0</v>
      </c>
      <c r="D134" s="107">
        <v>0</v>
      </c>
      <c r="E134" s="5">
        <f t="shared" ref="E134:E153" si="20">C134*D134</f>
        <v>0</v>
      </c>
    </row>
    <row r="135" spans="2:5" x14ac:dyDescent="0.35">
      <c r="B135" s="108" t="s">
        <v>211</v>
      </c>
      <c r="C135" s="4">
        <f>VLOOKUP(B135,Table1[[name]:[impact]],3,FALSE)</f>
        <v>0</v>
      </c>
      <c r="D135" s="107">
        <v>0</v>
      </c>
      <c r="E135" s="5">
        <f t="shared" si="20"/>
        <v>0</v>
      </c>
    </row>
    <row r="136" spans="2:5" x14ac:dyDescent="0.35">
      <c r="B136" s="108" t="s">
        <v>211</v>
      </c>
      <c r="C136" s="4">
        <f>VLOOKUP(B136,Table1[[name]:[impact]],3,FALSE)</f>
        <v>0</v>
      </c>
      <c r="D136" s="107">
        <v>0</v>
      </c>
      <c r="E136" s="5">
        <f t="shared" si="20"/>
        <v>0</v>
      </c>
    </row>
    <row r="137" spans="2:5" x14ac:dyDescent="0.35">
      <c r="B137" s="108" t="s">
        <v>211</v>
      </c>
      <c r="C137" s="4">
        <f>VLOOKUP(B137,Table1[[name]:[impact]],3,FALSE)</f>
        <v>0</v>
      </c>
      <c r="D137" s="107">
        <v>0</v>
      </c>
      <c r="E137" s="5">
        <f t="shared" si="20"/>
        <v>0</v>
      </c>
    </row>
    <row r="138" spans="2:5" x14ac:dyDescent="0.35">
      <c r="B138" s="108" t="s">
        <v>211</v>
      </c>
      <c r="C138" s="4">
        <f>VLOOKUP(B138,Table1[[name]:[impact]],3,FALSE)</f>
        <v>0</v>
      </c>
      <c r="D138" s="107">
        <v>0</v>
      </c>
      <c r="E138" s="5">
        <f t="shared" si="20"/>
        <v>0</v>
      </c>
    </row>
    <row r="139" spans="2:5" x14ac:dyDescent="0.35">
      <c r="B139" s="108" t="s">
        <v>211</v>
      </c>
      <c r="C139" s="4">
        <f>VLOOKUP(B139,Table1[[name]:[impact]],3,FALSE)</f>
        <v>0</v>
      </c>
      <c r="D139" s="107">
        <v>0</v>
      </c>
      <c r="E139" s="5">
        <f t="shared" si="20"/>
        <v>0</v>
      </c>
    </row>
    <row r="140" spans="2:5" x14ac:dyDescent="0.35">
      <c r="B140" s="108" t="s">
        <v>211</v>
      </c>
      <c r="C140" s="4">
        <f>VLOOKUP(B140,Table1[[name]:[impact]],3,FALSE)</f>
        <v>0</v>
      </c>
      <c r="D140" s="107">
        <v>0</v>
      </c>
      <c r="E140" s="5">
        <f t="shared" si="20"/>
        <v>0</v>
      </c>
    </row>
    <row r="141" spans="2:5" x14ac:dyDescent="0.35">
      <c r="B141" s="108" t="s">
        <v>211</v>
      </c>
      <c r="C141" s="4">
        <f>VLOOKUP(B141,Table1[[name]:[impact]],3,FALSE)</f>
        <v>0</v>
      </c>
      <c r="D141" s="107">
        <v>0</v>
      </c>
      <c r="E141" s="5">
        <f t="shared" si="20"/>
        <v>0</v>
      </c>
    </row>
    <row r="142" spans="2:5" x14ac:dyDescent="0.35">
      <c r="B142" s="108" t="s">
        <v>211</v>
      </c>
      <c r="C142" s="4">
        <f>VLOOKUP(B142,Table1[[name]:[impact]],3,FALSE)</f>
        <v>0</v>
      </c>
      <c r="D142" s="107">
        <v>0</v>
      </c>
      <c r="E142" s="5">
        <f t="shared" si="20"/>
        <v>0</v>
      </c>
    </row>
    <row r="143" spans="2:5" x14ac:dyDescent="0.35">
      <c r="B143" s="108" t="s">
        <v>211</v>
      </c>
      <c r="C143" s="4">
        <f>VLOOKUP(B143,Table1[[name]:[impact]],3,FALSE)</f>
        <v>0</v>
      </c>
      <c r="D143" s="107">
        <v>0</v>
      </c>
      <c r="E143" s="5">
        <f t="shared" si="20"/>
        <v>0</v>
      </c>
    </row>
    <row r="144" spans="2:5" x14ac:dyDescent="0.35">
      <c r="B144" s="108" t="s">
        <v>211</v>
      </c>
      <c r="C144" s="4">
        <f>VLOOKUP(B144,Table1[[name]:[impact]],3,FALSE)</f>
        <v>0</v>
      </c>
      <c r="D144" s="107">
        <v>0</v>
      </c>
      <c r="E144" s="5">
        <f t="shared" si="20"/>
        <v>0</v>
      </c>
    </row>
    <row r="145" spans="2:23" x14ac:dyDescent="0.35">
      <c r="B145" s="108" t="s">
        <v>211</v>
      </c>
      <c r="C145" s="4">
        <f>VLOOKUP(B145,Table1[[name]:[impact]],3,FALSE)</f>
        <v>0</v>
      </c>
      <c r="D145" s="107">
        <v>0</v>
      </c>
      <c r="E145" s="5">
        <f t="shared" si="20"/>
        <v>0</v>
      </c>
    </row>
    <row r="146" spans="2:23" x14ac:dyDescent="0.35">
      <c r="B146" s="108" t="s">
        <v>211</v>
      </c>
      <c r="C146" s="4">
        <f>VLOOKUP(B146,Table1[[name]:[impact]],3,FALSE)</f>
        <v>0</v>
      </c>
      <c r="D146" s="107">
        <v>0</v>
      </c>
      <c r="E146" s="5">
        <f t="shared" si="20"/>
        <v>0</v>
      </c>
    </row>
    <row r="147" spans="2:23" s="55" customFormat="1" x14ac:dyDescent="0.35">
      <c r="B147" s="108" t="s">
        <v>211</v>
      </c>
      <c r="C147" s="4">
        <f>VLOOKUP(B147,Table1[[name]:[impact]],3,FALSE)</f>
        <v>0</v>
      </c>
      <c r="D147" s="107">
        <v>0</v>
      </c>
      <c r="E147" s="5">
        <f t="shared" si="20"/>
        <v>0</v>
      </c>
      <c r="F147" s="1"/>
      <c r="G147" s="1"/>
      <c r="H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5" customFormat="1" x14ac:dyDescent="0.35">
      <c r="B148" s="108" t="s">
        <v>211</v>
      </c>
      <c r="C148" s="4">
        <f>VLOOKUP(B148,Table1[[name]:[impact]],3,FALSE)</f>
        <v>0</v>
      </c>
      <c r="D148" s="107">
        <v>0</v>
      </c>
      <c r="E148" s="5">
        <f t="shared" si="20"/>
        <v>0</v>
      </c>
      <c r="F148" s="1"/>
      <c r="G148" s="1"/>
      <c r="H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5" customFormat="1" x14ac:dyDescent="0.35">
      <c r="B149" s="108" t="s">
        <v>211</v>
      </c>
      <c r="C149" s="4">
        <f>VLOOKUP(B149,Table1[[name]:[impact]],3,FALSE)</f>
        <v>0</v>
      </c>
      <c r="D149" s="107">
        <v>0</v>
      </c>
      <c r="E149" s="5">
        <f t="shared" si="20"/>
        <v>0</v>
      </c>
      <c r="F149" s="1"/>
      <c r="G149" s="1"/>
      <c r="H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5" customFormat="1" x14ac:dyDescent="0.35">
      <c r="B150" s="108" t="s">
        <v>211</v>
      </c>
      <c r="C150" s="4">
        <f>VLOOKUP(B150,Table1[[name]:[impact]],3,FALSE)</f>
        <v>0</v>
      </c>
      <c r="D150" s="107">
        <v>0</v>
      </c>
      <c r="E150" s="5">
        <f t="shared" si="20"/>
        <v>0</v>
      </c>
      <c r="F150" s="1"/>
      <c r="G150" s="1"/>
      <c r="H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5" customFormat="1" x14ac:dyDescent="0.35">
      <c r="B151" s="108" t="s">
        <v>211</v>
      </c>
      <c r="C151" s="4">
        <f>VLOOKUP(B151,Table1[[name]:[impact]],3,FALSE)</f>
        <v>0</v>
      </c>
      <c r="D151" s="107">
        <v>0</v>
      </c>
      <c r="E151" s="5">
        <f t="shared" si="20"/>
        <v>0</v>
      </c>
      <c r="F151" s="1"/>
      <c r="G151" s="1"/>
      <c r="H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5" customFormat="1" x14ac:dyDescent="0.35">
      <c r="B152" s="108" t="s">
        <v>211</v>
      </c>
      <c r="C152" s="4">
        <f>VLOOKUP(B152,Table1[[name]:[impact]],3,FALSE)</f>
        <v>0</v>
      </c>
      <c r="D152" s="107">
        <v>0</v>
      </c>
      <c r="E152" s="5">
        <f t="shared" si="20"/>
        <v>0</v>
      </c>
      <c r="F152" s="1"/>
      <c r="G152" s="1"/>
      <c r="H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5" customFormat="1" x14ac:dyDescent="0.35">
      <c r="B153" s="108" t="s">
        <v>211</v>
      </c>
      <c r="C153" s="4">
        <f>VLOOKUP(B153,Table1[[name]:[impact]],3,FALSE)</f>
        <v>0</v>
      </c>
      <c r="D153" s="107">
        <v>0</v>
      </c>
      <c r="E153" s="5">
        <f t="shared" si="20"/>
        <v>0</v>
      </c>
      <c r="F153" s="1"/>
      <c r="G153" s="1"/>
      <c r="H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35">
      <c r="B154" s="3"/>
      <c r="C154" s="4"/>
      <c r="D154" s="4"/>
      <c r="E154" s="5"/>
    </row>
    <row r="155" spans="2:23" s="55" customFormat="1" x14ac:dyDescent="0.35">
      <c r="B155" s="3" t="s">
        <v>256</v>
      </c>
      <c r="C155" s="4"/>
      <c r="D155" s="95">
        <f>SUM(D134:D153)</f>
        <v>0</v>
      </c>
      <c r="E155" s="94">
        <f>SUM(E134:E153)</f>
        <v>0</v>
      </c>
      <c r="F155" s="1"/>
      <c r="G155" s="1"/>
      <c r="H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5" customFormat="1" x14ac:dyDescent="0.35">
      <c r="B156" s="3" t="s">
        <v>257</v>
      </c>
      <c r="C156" s="100">
        <v>0</v>
      </c>
      <c r="D156" s="95">
        <f>D155-(C156*D155)</f>
        <v>0</v>
      </c>
      <c r="E156" s="94"/>
      <c r="F156" s="1"/>
      <c r="G156" s="1"/>
      <c r="H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5" customFormat="1" x14ac:dyDescent="0.35">
      <c r="B157" s="3" t="s">
        <v>258</v>
      </c>
      <c r="C157" s="4"/>
      <c r="D157" s="4"/>
      <c r="E157" s="94">
        <f>IFERROR(E155/D156,0)</f>
        <v>0</v>
      </c>
      <c r="F157" s="1"/>
      <c r="G157" s="1"/>
      <c r="H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5" customFormat="1" x14ac:dyDescent="0.35">
      <c r="B158" s="101" t="s">
        <v>283</v>
      </c>
      <c r="C158" s="102"/>
      <c r="D158" s="103">
        <v>0</v>
      </c>
      <c r="E158" s="104">
        <f>E157*D158</f>
        <v>0</v>
      </c>
      <c r="F158" s="1"/>
      <c r="G158" s="1"/>
      <c r="H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5" customFormat="1" x14ac:dyDescent="0.35">
      <c r="B159" s="87" t="s">
        <v>259</v>
      </c>
      <c r="C159" s="105">
        <f>IFERROR(D156/D158,0)</f>
        <v>0</v>
      </c>
      <c r="D159" s="52"/>
      <c r="E159" s="97"/>
      <c r="F159" s="1"/>
      <c r="G159" s="1"/>
      <c r="H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2:23" s="55" customFormat="1" x14ac:dyDescent="0.35">
      <c r="B161" s="2" t="s">
        <v>269</v>
      </c>
      <c r="C161" s="98" t="s">
        <v>211</v>
      </c>
      <c r="D161" s="92"/>
      <c r="E161" s="99"/>
      <c r="F161" s="1"/>
      <c r="G161" s="1"/>
      <c r="H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5" customFormat="1" x14ac:dyDescent="0.35">
      <c r="B162" s="3" t="s">
        <v>208</v>
      </c>
      <c r="C162" s="4" t="s">
        <v>207</v>
      </c>
      <c r="D162" s="4" t="s">
        <v>209</v>
      </c>
      <c r="E162" s="5" t="s">
        <v>210</v>
      </c>
      <c r="F162" s="1"/>
      <c r="G162" s="1"/>
      <c r="H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35">
      <c r="B163" s="108" t="s">
        <v>211</v>
      </c>
      <c r="C163" s="4">
        <f>VLOOKUP(B163,Table1[[name]:[impact]],3,FALSE)</f>
        <v>0</v>
      </c>
      <c r="D163" s="107">
        <v>0</v>
      </c>
      <c r="E163" s="5">
        <f t="shared" ref="E163:E182" si="21">C163*D163</f>
        <v>0</v>
      </c>
    </row>
    <row r="164" spans="2:23" x14ac:dyDescent="0.35">
      <c r="B164" s="108" t="s">
        <v>211</v>
      </c>
      <c r="C164" s="4">
        <f>VLOOKUP(B164,Table1[[name]:[impact]],3,FALSE)</f>
        <v>0</v>
      </c>
      <c r="D164" s="107">
        <v>0</v>
      </c>
      <c r="E164" s="5">
        <f t="shared" si="21"/>
        <v>0</v>
      </c>
    </row>
    <row r="165" spans="2:23" x14ac:dyDescent="0.35">
      <c r="B165" s="108" t="s">
        <v>211</v>
      </c>
      <c r="C165" s="4">
        <f>VLOOKUP(B165,Table1[[name]:[impact]],3,FALSE)</f>
        <v>0</v>
      </c>
      <c r="D165" s="107">
        <v>0</v>
      </c>
      <c r="E165" s="5">
        <f t="shared" si="21"/>
        <v>0</v>
      </c>
    </row>
    <row r="166" spans="2:23" x14ac:dyDescent="0.35">
      <c r="B166" s="108" t="s">
        <v>211</v>
      </c>
      <c r="C166" s="4">
        <f>VLOOKUP(B166,Table1[[name]:[impact]],3,FALSE)</f>
        <v>0</v>
      </c>
      <c r="D166" s="107">
        <v>0</v>
      </c>
      <c r="E166" s="5">
        <f t="shared" si="21"/>
        <v>0</v>
      </c>
    </row>
    <row r="167" spans="2:23" x14ac:dyDescent="0.35">
      <c r="B167" s="108" t="s">
        <v>211</v>
      </c>
      <c r="C167" s="4">
        <f>VLOOKUP(B167,Table1[[name]:[impact]],3,FALSE)</f>
        <v>0</v>
      </c>
      <c r="D167" s="107">
        <v>0</v>
      </c>
      <c r="E167" s="5">
        <f t="shared" si="21"/>
        <v>0</v>
      </c>
    </row>
    <row r="168" spans="2:23" x14ac:dyDescent="0.35">
      <c r="B168" s="108" t="s">
        <v>211</v>
      </c>
      <c r="C168" s="4">
        <f>VLOOKUP(B168,Table1[[name]:[impact]],3,FALSE)</f>
        <v>0</v>
      </c>
      <c r="D168" s="107">
        <v>0</v>
      </c>
      <c r="E168" s="5">
        <f t="shared" si="21"/>
        <v>0</v>
      </c>
    </row>
    <row r="169" spans="2:23" x14ac:dyDescent="0.35">
      <c r="B169" s="108" t="s">
        <v>211</v>
      </c>
      <c r="C169" s="4">
        <f>VLOOKUP(B169,Table1[[name]:[impact]],3,FALSE)</f>
        <v>0</v>
      </c>
      <c r="D169" s="107">
        <v>0</v>
      </c>
      <c r="E169" s="5">
        <f t="shared" si="21"/>
        <v>0</v>
      </c>
    </row>
    <row r="170" spans="2:23" x14ac:dyDescent="0.35">
      <c r="B170" s="108" t="s">
        <v>211</v>
      </c>
      <c r="C170" s="4">
        <f>VLOOKUP(B170,Table1[[name]:[impact]],3,FALSE)</f>
        <v>0</v>
      </c>
      <c r="D170" s="107">
        <v>0</v>
      </c>
      <c r="E170" s="5">
        <f t="shared" si="21"/>
        <v>0</v>
      </c>
    </row>
    <row r="171" spans="2:23" x14ac:dyDescent="0.35">
      <c r="B171" s="108" t="s">
        <v>211</v>
      </c>
      <c r="C171" s="4">
        <f>VLOOKUP(B171,Table1[[name]:[impact]],3,FALSE)</f>
        <v>0</v>
      </c>
      <c r="D171" s="107">
        <v>0</v>
      </c>
      <c r="E171" s="5">
        <f t="shared" si="21"/>
        <v>0</v>
      </c>
    </row>
    <row r="172" spans="2:23" x14ac:dyDescent="0.35">
      <c r="B172" s="108" t="s">
        <v>211</v>
      </c>
      <c r="C172" s="4">
        <f>VLOOKUP(B172,Table1[[name]:[impact]],3,FALSE)</f>
        <v>0</v>
      </c>
      <c r="D172" s="107">
        <v>0</v>
      </c>
      <c r="E172" s="5">
        <f t="shared" si="21"/>
        <v>0</v>
      </c>
    </row>
    <row r="173" spans="2:23" x14ac:dyDescent="0.35">
      <c r="B173" s="108" t="s">
        <v>211</v>
      </c>
      <c r="C173" s="4">
        <f>VLOOKUP(B173,Table1[[name]:[impact]],3,FALSE)</f>
        <v>0</v>
      </c>
      <c r="D173" s="107">
        <v>0</v>
      </c>
      <c r="E173" s="5">
        <f t="shared" si="21"/>
        <v>0</v>
      </c>
    </row>
    <row r="174" spans="2:23" x14ac:dyDescent="0.35">
      <c r="B174" s="108" t="s">
        <v>211</v>
      </c>
      <c r="C174" s="4">
        <f>VLOOKUP(B174,Table1[[name]:[impact]],3,FALSE)</f>
        <v>0</v>
      </c>
      <c r="D174" s="107">
        <v>0</v>
      </c>
      <c r="E174" s="5">
        <f t="shared" si="21"/>
        <v>0</v>
      </c>
    </row>
    <row r="175" spans="2:23" x14ac:dyDescent="0.35">
      <c r="B175" s="108" t="s">
        <v>211</v>
      </c>
      <c r="C175" s="4">
        <f>VLOOKUP(B175,Table1[[name]:[impact]],3,FALSE)</f>
        <v>0</v>
      </c>
      <c r="D175" s="107">
        <v>0</v>
      </c>
      <c r="E175" s="5">
        <f t="shared" si="21"/>
        <v>0</v>
      </c>
    </row>
    <row r="176" spans="2:23" x14ac:dyDescent="0.35">
      <c r="B176" s="108" t="s">
        <v>211</v>
      </c>
      <c r="C176" s="4">
        <f>VLOOKUP(B176,Table1[[name]:[impact]],3,FALSE)</f>
        <v>0</v>
      </c>
      <c r="D176" s="107">
        <v>0</v>
      </c>
      <c r="E176" s="5">
        <f t="shared" si="21"/>
        <v>0</v>
      </c>
    </row>
    <row r="177" spans="2:5" x14ac:dyDescent="0.35">
      <c r="B177" s="108" t="s">
        <v>211</v>
      </c>
      <c r="C177" s="4">
        <f>VLOOKUP(B177,Table1[[name]:[impact]],3,FALSE)</f>
        <v>0</v>
      </c>
      <c r="D177" s="107">
        <v>0</v>
      </c>
      <c r="E177" s="5">
        <f t="shared" si="21"/>
        <v>0</v>
      </c>
    </row>
    <row r="178" spans="2:5" x14ac:dyDescent="0.35">
      <c r="B178" s="108" t="s">
        <v>211</v>
      </c>
      <c r="C178" s="4">
        <f>VLOOKUP(B178,Table1[[name]:[impact]],3,FALSE)</f>
        <v>0</v>
      </c>
      <c r="D178" s="107">
        <v>0</v>
      </c>
      <c r="E178" s="5">
        <f t="shared" si="21"/>
        <v>0</v>
      </c>
    </row>
    <row r="179" spans="2:5" x14ac:dyDescent="0.35">
      <c r="B179" s="108" t="s">
        <v>211</v>
      </c>
      <c r="C179" s="4">
        <f>VLOOKUP(B179,Table1[[name]:[impact]],3,FALSE)</f>
        <v>0</v>
      </c>
      <c r="D179" s="107">
        <v>0</v>
      </c>
      <c r="E179" s="5">
        <f t="shared" si="21"/>
        <v>0</v>
      </c>
    </row>
    <row r="180" spans="2:5" x14ac:dyDescent="0.35">
      <c r="B180" s="108" t="s">
        <v>211</v>
      </c>
      <c r="C180" s="4">
        <f>VLOOKUP(B180,Table1[[name]:[impact]],3,FALSE)</f>
        <v>0</v>
      </c>
      <c r="D180" s="107">
        <v>0</v>
      </c>
      <c r="E180" s="5">
        <f t="shared" si="21"/>
        <v>0</v>
      </c>
    </row>
    <row r="181" spans="2:5" x14ac:dyDescent="0.35">
      <c r="B181" s="108" t="s">
        <v>211</v>
      </c>
      <c r="C181" s="4">
        <f>VLOOKUP(B181,Table1[[name]:[impact]],3,FALSE)</f>
        <v>0</v>
      </c>
      <c r="D181" s="107">
        <v>0</v>
      </c>
      <c r="E181" s="5">
        <f t="shared" si="21"/>
        <v>0</v>
      </c>
    </row>
    <row r="182" spans="2:5" x14ac:dyDescent="0.35">
      <c r="B182" s="108" t="s">
        <v>211</v>
      </c>
      <c r="C182" s="4">
        <f>VLOOKUP(B182,Table1[[name]:[impact]],3,FALSE)</f>
        <v>0</v>
      </c>
      <c r="D182" s="107">
        <v>0</v>
      </c>
      <c r="E182" s="5">
        <f t="shared" si="21"/>
        <v>0</v>
      </c>
    </row>
    <row r="183" spans="2:5" x14ac:dyDescent="0.35">
      <c r="B183" s="3"/>
      <c r="C183" s="4"/>
      <c r="D183" s="4"/>
      <c r="E183" s="5"/>
    </row>
    <row r="184" spans="2:5" x14ac:dyDescent="0.35">
      <c r="B184" s="3" t="s">
        <v>256</v>
      </c>
      <c r="C184" s="4"/>
      <c r="D184" s="95">
        <f>SUM(D163:D182)</f>
        <v>0</v>
      </c>
      <c r="E184" s="94">
        <f>SUM(E163:E182)</f>
        <v>0</v>
      </c>
    </row>
    <row r="185" spans="2:5" x14ac:dyDescent="0.35">
      <c r="B185" s="3" t="s">
        <v>257</v>
      </c>
      <c r="C185" s="100">
        <v>0</v>
      </c>
      <c r="D185" s="95">
        <f>D184-(C185*D184)</f>
        <v>0</v>
      </c>
      <c r="E185" s="94"/>
    </row>
    <row r="186" spans="2:5" x14ac:dyDescent="0.35">
      <c r="B186" s="3" t="s">
        <v>258</v>
      </c>
      <c r="C186" s="4"/>
      <c r="D186" s="4"/>
      <c r="E186" s="94">
        <f>IFERROR(E184/D185,0)</f>
        <v>0</v>
      </c>
    </row>
    <row r="187" spans="2:5" x14ac:dyDescent="0.35">
      <c r="B187" s="101" t="s">
        <v>283</v>
      </c>
      <c r="C187" s="102"/>
      <c r="D187" s="103">
        <v>0</v>
      </c>
      <c r="E187" s="104">
        <f>E186*D187</f>
        <v>0</v>
      </c>
    </row>
    <row r="188" spans="2:5" x14ac:dyDescent="0.35">
      <c r="B188" s="87" t="s">
        <v>259</v>
      </c>
      <c r="C188" s="105">
        <f>IFERROR(D185/D187,0)</f>
        <v>0</v>
      </c>
      <c r="D188" s="52"/>
      <c r="E188" s="97"/>
    </row>
    <row r="190" spans="2:5" x14ac:dyDescent="0.35">
      <c r="B190" s="2" t="s">
        <v>269</v>
      </c>
      <c r="C190" s="98" t="s">
        <v>211</v>
      </c>
      <c r="D190" s="92"/>
      <c r="E190" s="99"/>
    </row>
    <row r="191" spans="2:5" x14ac:dyDescent="0.35">
      <c r="B191" s="3" t="s">
        <v>208</v>
      </c>
      <c r="C191" s="4" t="s">
        <v>207</v>
      </c>
      <c r="D191" s="4" t="s">
        <v>209</v>
      </c>
      <c r="E191" s="5" t="s">
        <v>210</v>
      </c>
    </row>
    <row r="192" spans="2:5" x14ac:dyDescent="0.35">
      <c r="B192" s="108" t="s">
        <v>211</v>
      </c>
      <c r="C192" s="4">
        <f>VLOOKUP(B192,Table1[[name]:[impact]],3,FALSE)</f>
        <v>0</v>
      </c>
      <c r="D192" s="107">
        <v>0</v>
      </c>
      <c r="E192" s="5">
        <f t="shared" ref="E192:E211" si="22">C192*D192</f>
        <v>0</v>
      </c>
    </row>
    <row r="193" spans="2:5" x14ac:dyDescent="0.35">
      <c r="B193" s="108" t="s">
        <v>211</v>
      </c>
      <c r="C193" s="4">
        <f>VLOOKUP(B193,Table1[[name]:[impact]],3,FALSE)</f>
        <v>0</v>
      </c>
      <c r="D193" s="107">
        <v>0</v>
      </c>
      <c r="E193" s="5">
        <f t="shared" si="22"/>
        <v>0</v>
      </c>
    </row>
    <row r="194" spans="2:5" x14ac:dyDescent="0.35">
      <c r="B194" s="108" t="s">
        <v>211</v>
      </c>
      <c r="C194" s="4">
        <f>VLOOKUP(B194,Table1[[name]:[impact]],3,FALSE)</f>
        <v>0</v>
      </c>
      <c r="D194" s="107">
        <v>0</v>
      </c>
      <c r="E194" s="5">
        <f t="shared" si="22"/>
        <v>0</v>
      </c>
    </row>
    <row r="195" spans="2:5" x14ac:dyDescent="0.35">
      <c r="B195" s="108" t="s">
        <v>211</v>
      </c>
      <c r="C195" s="4">
        <f>VLOOKUP(B195,Table1[[name]:[impact]],3,FALSE)</f>
        <v>0</v>
      </c>
      <c r="D195" s="107">
        <v>0</v>
      </c>
      <c r="E195" s="5">
        <f t="shared" si="22"/>
        <v>0</v>
      </c>
    </row>
    <row r="196" spans="2:5" x14ac:dyDescent="0.35">
      <c r="B196" s="108" t="s">
        <v>211</v>
      </c>
      <c r="C196" s="4">
        <f>VLOOKUP(B196,Table1[[name]:[impact]],3,FALSE)</f>
        <v>0</v>
      </c>
      <c r="D196" s="107">
        <v>0</v>
      </c>
      <c r="E196" s="5">
        <f t="shared" si="22"/>
        <v>0</v>
      </c>
    </row>
    <row r="197" spans="2:5" x14ac:dyDescent="0.35">
      <c r="B197" s="108" t="s">
        <v>211</v>
      </c>
      <c r="C197" s="4">
        <f>VLOOKUP(B197,Table1[[name]:[impact]],3,FALSE)</f>
        <v>0</v>
      </c>
      <c r="D197" s="107">
        <v>0</v>
      </c>
      <c r="E197" s="5">
        <f t="shared" si="22"/>
        <v>0</v>
      </c>
    </row>
    <row r="198" spans="2:5" x14ac:dyDescent="0.35">
      <c r="B198" s="108" t="s">
        <v>211</v>
      </c>
      <c r="C198" s="4">
        <f>VLOOKUP(B198,Table1[[name]:[impact]],3,FALSE)</f>
        <v>0</v>
      </c>
      <c r="D198" s="107">
        <v>0</v>
      </c>
      <c r="E198" s="5">
        <f t="shared" si="22"/>
        <v>0</v>
      </c>
    </row>
    <row r="199" spans="2:5" x14ac:dyDescent="0.35">
      <c r="B199" s="108" t="s">
        <v>211</v>
      </c>
      <c r="C199" s="4">
        <f>VLOOKUP(B199,Table1[[name]:[impact]],3,FALSE)</f>
        <v>0</v>
      </c>
      <c r="D199" s="107">
        <v>0</v>
      </c>
      <c r="E199" s="5">
        <f t="shared" si="22"/>
        <v>0</v>
      </c>
    </row>
    <row r="200" spans="2:5" x14ac:dyDescent="0.35">
      <c r="B200" s="108" t="s">
        <v>211</v>
      </c>
      <c r="C200" s="4">
        <f>VLOOKUP(B200,Table1[[name]:[impact]],3,FALSE)</f>
        <v>0</v>
      </c>
      <c r="D200" s="107">
        <v>0</v>
      </c>
      <c r="E200" s="5">
        <f t="shared" si="22"/>
        <v>0</v>
      </c>
    </row>
    <row r="201" spans="2:5" x14ac:dyDescent="0.35">
      <c r="B201" s="108" t="s">
        <v>211</v>
      </c>
      <c r="C201" s="4">
        <f>VLOOKUP(B201,Table1[[name]:[impact]],3,FALSE)</f>
        <v>0</v>
      </c>
      <c r="D201" s="107">
        <v>0</v>
      </c>
      <c r="E201" s="5">
        <f t="shared" si="22"/>
        <v>0</v>
      </c>
    </row>
    <row r="202" spans="2:5" x14ac:dyDescent="0.35">
      <c r="B202" s="108" t="s">
        <v>211</v>
      </c>
      <c r="C202" s="4">
        <f>VLOOKUP(B202,Table1[[name]:[impact]],3,FALSE)</f>
        <v>0</v>
      </c>
      <c r="D202" s="107">
        <v>0</v>
      </c>
      <c r="E202" s="5">
        <f t="shared" si="22"/>
        <v>0</v>
      </c>
    </row>
    <row r="203" spans="2:5" x14ac:dyDescent="0.35">
      <c r="B203" s="108" t="s">
        <v>211</v>
      </c>
      <c r="C203" s="4">
        <f>VLOOKUP(B203,Table1[[name]:[impact]],3,FALSE)</f>
        <v>0</v>
      </c>
      <c r="D203" s="107">
        <v>0</v>
      </c>
      <c r="E203" s="5">
        <f t="shared" si="22"/>
        <v>0</v>
      </c>
    </row>
    <row r="204" spans="2:5" x14ac:dyDescent="0.35">
      <c r="B204" s="108" t="s">
        <v>211</v>
      </c>
      <c r="C204" s="4">
        <f>VLOOKUP(B204,Table1[[name]:[impact]],3,FALSE)</f>
        <v>0</v>
      </c>
      <c r="D204" s="107">
        <v>0</v>
      </c>
      <c r="E204" s="5">
        <f t="shared" si="22"/>
        <v>0</v>
      </c>
    </row>
    <row r="205" spans="2:5" x14ac:dyDescent="0.35">
      <c r="B205" s="108" t="s">
        <v>211</v>
      </c>
      <c r="C205" s="4">
        <f>VLOOKUP(B205,Table1[[name]:[impact]],3,FALSE)</f>
        <v>0</v>
      </c>
      <c r="D205" s="107">
        <v>0</v>
      </c>
      <c r="E205" s="5">
        <f t="shared" si="22"/>
        <v>0</v>
      </c>
    </row>
    <row r="206" spans="2:5" x14ac:dyDescent="0.35">
      <c r="B206" s="108" t="s">
        <v>211</v>
      </c>
      <c r="C206" s="4">
        <f>VLOOKUP(B206,Table1[[name]:[impact]],3,FALSE)</f>
        <v>0</v>
      </c>
      <c r="D206" s="107">
        <v>0</v>
      </c>
      <c r="E206" s="5">
        <f t="shared" si="22"/>
        <v>0</v>
      </c>
    </row>
    <row r="207" spans="2:5" x14ac:dyDescent="0.35">
      <c r="B207" s="108" t="s">
        <v>211</v>
      </c>
      <c r="C207" s="4">
        <f>VLOOKUP(B207,Table1[[name]:[impact]],3,FALSE)</f>
        <v>0</v>
      </c>
      <c r="D207" s="107">
        <v>0</v>
      </c>
      <c r="E207" s="5">
        <f t="shared" si="22"/>
        <v>0</v>
      </c>
    </row>
    <row r="208" spans="2:5" x14ac:dyDescent="0.35">
      <c r="B208" s="108" t="s">
        <v>211</v>
      </c>
      <c r="C208" s="4">
        <f>VLOOKUP(B208,Table1[[name]:[impact]],3,FALSE)</f>
        <v>0</v>
      </c>
      <c r="D208" s="107">
        <v>0</v>
      </c>
      <c r="E208" s="5">
        <f t="shared" si="22"/>
        <v>0</v>
      </c>
    </row>
    <row r="209" spans="2:5" x14ac:dyDescent="0.35">
      <c r="B209" s="108" t="s">
        <v>211</v>
      </c>
      <c r="C209" s="4">
        <f>VLOOKUP(B209,Table1[[name]:[impact]],3,FALSE)</f>
        <v>0</v>
      </c>
      <c r="D209" s="107">
        <v>0</v>
      </c>
      <c r="E209" s="5">
        <f t="shared" si="22"/>
        <v>0</v>
      </c>
    </row>
    <row r="210" spans="2:5" x14ac:dyDescent="0.35">
      <c r="B210" s="108" t="s">
        <v>211</v>
      </c>
      <c r="C210" s="4">
        <f>VLOOKUP(B210,Table1[[name]:[impact]],3,FALSE)</f>
        <v>0</v>
      </c>
      <c r="D210" s="107">
        <v>0</v>
      </c>
      <c r="E210" s="5">
        <f t="shared" si="22"/>
        <v>0</v>
      </c>
    </row>
    <row r="211" spans="2:5" x14ac:dyDescent="0.35">
      <c r="B211" s="108" t="s">
        <v>211</v>
      </c>
      <c r="C211" s="4">
        <f>VLOOKUP(B211,Table1[[name]:[impact]],3,FALSE)</f>
        <v>0</v>
      </c>
      <c r="D211" s="107">
        <v>0</v>
      </c>
      <c r="E211" s="5">
        <f t="shared" si="22"/>
        <v>0</v>
      </c>
    </row>
    <row r="212" spans="2:5" x14ac:dyDescent="0.35">
      <c r="B212" s="3"/>
      <c r="C212" s="4"/>
      <c r="D212" s="4"/>
      <c r="E212" s="5"/>
    </row>
    <row r="213" spans="2:5" x14ac:dyDescent="0.35">
      <c r="B213" s="3" t="s">
        <v>256</v>
      </c>
      <c r="C213" s="4"/>
      <c r="D213" s="95">
        <f>SUM(D192:D211)</f>
        <v>0</v>
      </c>
      <c r="E213" s="94">
        <f>SUM(E192:E211)</f>
        <v>0</v>
      </c>
    </row>
    <row r="214" spans="2:5" x14ac:dyDescent="0.35">
      <c r="B214" s="3" t="s">
        <v>257</v>
      </c>
      <c r="C214" s="100">
        <v>0</v>
      </c>
      <c r="D214" s="95">
        <f>D213-(C214*D213)</f>
        <v>0</v>
      </c>
      <c r="E214" s="94"/>
    </row>
    <row r="215" spans="2:5" x14ac:dyDescent="0.35">
      <c r="B215" s="3" t="s">
        <v>258</v>
      </c>
      <c r="C215" s="4"/>
      <c r="D215" s="4"/>
      <c r="E215" s="94">
        <f>IFERROR(E213/D214,0)</f>
        <v>0</v>
      </c>
    </row>
    <row r="216" spans="2:5" x14ac:dyDescent="0.35">
      <c r="B216" s="101" t="s">
        <v>283</v>
      </c>
      <c r="C216" s="102"/>
      <c r="D216" s="103">
        <v>0</v>
      </c>
      <c r="E216" s="104">
        <f>E215*D216</f>
        <v>0</v>
      </c>
    </row>
    <row r="217" spans="2:5" x14ac:dyDescent="0.35">
      <c r="B217" s="87" t="s">
        <v>259</v>
      </c>
      <c r="C217" s="105">
        <f>IFERROR(D214/D216,0)</f>
        <v>0</v>
      </c>
      <c r="D217" s="52"/>
      <c r="E217" s="97"/>
    </row>
    <row r="219" spans="2:5" x14ac:dyDescent="0.35">
      <c r="B219" s="2" t="s">
        <v>269</v>
      </c>
      <c r="C219" s="98" t="s">
        <v>211</v>
      </c>
      <c r="D219" s="92"/>
      <c r="E219" s="99"/>
    </row>
    <row r="220" spans="2:5" x14ac:dyDescent="0.35">
      <c r="B220" s="3" t="s">
        <v>208</v>
      </c>
      <c r="C220" s="4" t="s">
        <v>207</v>
      </c>
      <c r="D220" s="4" t="s">
        <v>209</v>
      </c>
      <c r="E220" s="5" t="s">
        <v>210</v>
      </c>
    </row>
    <row r="221" spans="2:5" x14ac:dyDescent="0.35">
      <c r="B221" s="108" t="s">
        <v>211</v>
      </c>
      <c r="C221" s="4">
        <f>VLOOKUP(B221,Table1[[name]:[impact]],3,FALSE)</f>
        <v>0</v>
      </c>
      <c r="D221" s="107">
        <v>0</v>
      </c>
      <c r="E221" s="5">
        <f t="shared" ref="E221:E240" si="23">C221*D221</f>
        <v>0</v>
      </c>
    </row>
    <row r="222" spans="2:5" x14ac:dyDescent="0.35">
      <c r="B222" s="108" t="s">
        <v>211</v>
      </c>
      <c r="C222" s="4">
        <f>VLOOKUP(B222,Table1[[name]:[impact]],3,FALSE)</f>
        <v>0</v>
      </c>
      <c r="D222" s="107">
        <v>0</v>
      </c>
      <c r="E222" s="5">
        <f t="shared" si="23"/>
        <v>0</v>
      </c>
    </row>
    <row r="223" spans="2:5" x14ac:dyDescent="0.35">
      <c r="B223" s="108" t="s">
        <v>211</v>
      </c>
      <c r="C223" s="4">
        <f>VLOOKUP(B223,Table1[[name]:[impact]],3,FALSE)</f>
        <v>0</v>
      </c>
      <c r="D223" s="107">
        <v>0</v>
      </c>
      <c r="E223" s="5">
        <f t="shared" si="23"/>
        <v>0</v>
      </c>
    </row>
    <row r="224" spans="2:5" x14ac:dyDescent="0.35">
      <c r="B224" s="108" t="s">
        <v>211</v>
      </c>
      <c r="C224" s="4">
        <f>VLOOKUP(B224,Table1[[name]:[impact]],3,FALSE)</f>
        <v>0</v>
      </c>
      <c r="D224" s="107">
        <v>0</v>
      </c>
      <c r="E224" s="5">
        <f t="shared" si="23"/>
        <v>0</v>
      </c>
    </row>
    <row r="225" spans="2:5" x14ac:dyDescent="0.35">
      <c r="B225" s="108" t="s">
        <v>211</v>
      </c>
      <c r="C225" s="4">
        <f>VLOOKUP(B225,Table1[[name]:[impact]],3,FALSE)</f>
        <v>0</v>
      </c>
      <c r="D225" s="107">
        <v>0</v>
      </c>
      <c r="E225" s="5">
        <f t="shared" si="23"/>
        <v>0</v>
      </c>
    </row>
    <row r="226" spans="2:5" x14ac:dyDescent="0.35">
      <c r="B226" s="108" t="s">
        <v>211</v>
      </c>
      <c r="C226" s="4">
        <f>VLOOKUP(B226,Table1[[name]:[impact]],3,FALSE)</f>
        <v>0</v>
      </c>
      <c r="D226" s="107">
        <v>0</v>
      </c>
      <c r="E226" s="5">
        <f t="shared" si="23"/>
        <v>0</v>
      </c>
    </row>
    <row r="227" spans="2:5" x14ac:dyDescent="0.35">
      <c r="B227" s="108" t="s">
        <v>211</v>
      </c>
      <c r="C227" s="4">
        <f>VLOOKUP(B227,Table1[[name]:[impact]],3,FALSE)</f>
        <v>0</v>
      </c>
      <c r="D227" s="107">
        <v>0</v>
      </c>
      <c r="E227" s="5">
        <f t="shared" si="23"/>
        <v>0</v>
      </c>
    </row>
    <row r="228" spans="2:5" x14ac:dyDescent="0.35">
      <c r="B228" s="108" t="s">
        <v>211</v>
      </c>
      <c r="C228" s="4">
        <f>VLOOKUP(B228,Table1[[name]:[impact]],3,FALSE)</f>
        <v>0</v>
      </c>
      <c r="D228" s="107">
        <v>0</v>
      </c>
      <c r="E228" s="5">
        <f t="shared" si="23"/>
        <v>0</v>
      </c>
    </row>
    <row r="229" spans="2:5" x14ac:dyDescent="0.35">
      <c r="B229" s="108" t="s">
        <v>211</v>
      </c>
      <c r="C229" s="4">
        <f>VLOOKUP(B229,Table1[[name]:[impact]],3,FALSE)</f>
        <v>0</v>
      </c>
      <c r="D229" s="107">
        <v>0</v>
      </c>
      <c r="E229" s="5">
        <f t="shared" si="23"/>
        <v>0</v>
      </c>
    </row>
    <row r="230" spans="2:5" x14ac:dyDescent="0.35">
      <c r="B230" s="108" t="s">
        <v>211</v>
      </c>
      <c r="C230" s="4">
        <f>VLOOKUP(B230,Table1[[name]:[impact]],3,FALSE)</f>
        <v>0</v>
      </c>
      <c r="D230" s="107">
        <v>0</v>
      </c>
      <c r="E230" s="5">
        <f t="shared" si="23"/>
        <v>0</v>
      </c>
    </row>
    <row r="231" spans="2:5" x14ac:dyDescent="0.35">
      <c r="B231" s="108" t="s">
        <v>211</v>
      </c>
      <c r="C231" s="4">
        <f>VLOOKUP(B231,Table1[[name]:[impact]],3,FALSE)</f>
        <v>0</v>
      </c>
      <c r="D231" s="107">
        <v>0</v>
      </c>
      <c r="E231" s="5">
        <f t="shared" si="23"/>
        <v>0</v>
      </c>
    </row>
    <row r="232" spans="2:5" x14ac:dyDescent="0.35">
      <c r="B232" s="108" t="s">
        <v>211</v>
      </c>
      <c r="C232" s="4">
        <f>VLOOKUP(B232,Table1[[name]:[impact]],3,FALSE)</f>
        <v>0</v>
      </c>
      <c r="D232" s="107">
        <v>0</v>
      </c>
      <c r="E232" s="5">
        <f t="shared" si="23"/>
        <v>0</v>
      </c>
    </row>
    <row r="233" spans="2:5" x14ac:dyDescent="0.35">
      <c r="B233" s="108" t="s">
        <v>211</v>
      </c>
      <c r="C233" s="4">
        <f>VLOOKUP(B233,Table1[[name]:[impact]],3,FALSE)</f>
        <v>0</v>
      </c>
      <c r="D233" s="107">
        <v>0</v>
      </c>
      <c r="E233" s="5">
        <f t="shared" si="23"/>
        <v>0</v>
      </c>
    </row>
    <row r="234" spans="2:5" x14ac:dyDescent="0.35">
      <c r="B234" s="108" t="s">
        <v>211</v>
      </c>
      <c r="C234" s="4">
        <f>VLOOKUP(B234,Table1[[name]:[impact]],3,FALSE)</f>
        <v>0</v>
      </c>
      <c r="D234" s="107">
        <v>0</v>
      </c>
      <c r="E234" s="5">
        <f t="shared" si="23"/>
        <v>0</v>
      </c>
    </row>
    <row r="235" spans="2:5" x14ac:dyDescent="0.35">
      <c r="B235" s="108" t="s">
        <v>211</v>
      </c>
      <c r="C235" s="4">
        <f>VLOOKUP(B235,Table1[[name]:[impact]],3,FALSE)</f>
        <v>0</v>
      </c>
      <c r="D235" s="107">
        <v>0</v>
      </c>
      <c r="E235" s="5">
        <f t="shared" si="23"/>
        <v>0</v>
      </c>
    </row>
    <row r="236" spans="2:5" x14ac:dyDescent="0.35">
      <c r="B236" s="108" t="s">
        <v>211</v>
      </c>
      <c r="C236" s="4">
        <f>VLOOKUP(B236,Table1[[name]:[impact]],3,FALSE)</f>
        <v>0</v>
      </c>
      <c r="D236" s="107">
        <v>0</v>
      </c>
      <c r="E236" s="5">
        <f t="shared" si="23"/>
        <v>0</v>
      </c>
    </row>
    <row r="237" spans="2:5" x14ac:dyDescent="0.35">
      <c r="B237" s="108" t="s">
        <v>211</v>
      </c>
      <c r="C237" s="4">
        <f>VLOOKUP(B237,Table1[[name]:[impact]],3,FALSE)</f>
        <v>0</v>
      </c>
      <c r="D237" s="107">
        <v>0</v>
      </c>
      <c r="E237" s="5">
        <f t="shared" si="23"/>
        <v>0</v>
      </c>
    </row>
    <row r="238" spans="2:5" x14ac:dyDescent="0.35">
      <c r="B238" s="108" t="s">
        <v>211</v>
      </c>
      <c r="C238" s="4">
        <f>VLOOKUP(B238,Table1[[name]:[impact]],3,FALSE)</f>
        <v>0</v>
      </c>
      <c r="D238" s="107">
        <v>0</v>
      </c>
      <c r="E238" s="5">
        <f t="shared" si="23"/>
        <v>0</v>
      </c>
    </row>
    <row r="239" spans="2:5" x14ac:dyDescent="0.35">
      <c r="B239" s="108" t="s">
        <v>211</v>
      </c>
      <c r="C239" s="4">
        <f>VLOOKUP(B239,Table1[[name]:[impact]],3,FALSE)</f>
        <v>0</v>
      </c>
      <c r="D239" s="107">
        <v>0</v>
      </c>
      <c r="E239" s="5">
        <f t="shared" si="23"/>
        <v>0</v>
      </c>
    </row>
    <row r="240" spans="2:5" x14ac:dyDescent="0.35">
      <c r="B240" s="108" t="s">
        <v>211</v>
      </c>
      <c r="C240" s="4">
        <f>VLOOKUP(B240,Table1[[name]:[impact]],3,FALSE)</f>
        <v>0</v>
      </c>
      <c r="D240" s="107">
        <v>0</v>
      </c>
      <c r="E240" s="5">
        <f t="shared" si="23"/>
        <v>0</v>
      </c>
    </row>
    <row r="241" spans="2:5" x14ac:dyDescent="0.35">
      <c r="B241" s="3"/>
      <c r="C241" s="4"/>
      <c r="D241" s="4"/>
      <c r="E241" s="5"/>
    </row>
    <row r="242" spans="2:5" x14ac:dyDescent="0.35">
      <c r="B242" s="3" t="s">
        <v>256</v>
      </c>
      <c r="C242" s="4"/>
      <c r="D242" s="95">
        <f>SUM(D221:D240)</f>
        <v>0</v>
      </c>
      <c r="E242" s="94">
        <f>SUM(E221:E240)</f>
        <v>0</v>
      </c>
    </row>
    <row r="243" spans="2:5" x14ac:dyDescent="0.35">
      <c r="B243" s="3" t="s">
        <v>257</v>
      </c>
      <c r="C243" s="100">
        <v>0</v>
      </c>
      <c r="D243" s="95">
        <f>D242-(C243*D242)</f>
        <v>0</v>
      </c>
      <c r="E243" s="94"/>
    </row>
    <row r="244" spans="2:5" x14ac:dyDescent="0.35">
      <c r="B244" s="3" t="s">
        <v>258</v>
      </c>
      <c r="C244" s="4"/>
      <c r="D244" s="4"/>
      <c r="E244" s="94">
        <f>IFERROR(E242/D243,0)</f>
        <v>0</v>
      </c>
    </row>
    <row r="245" spans="2:5" x14ac:dyDescent="0.35">
      <c r="B245" s="101" t="s">
        <v>283</v>
      </c>
      <c r="C245" s="102"/>
      <c r="D245" s="103">
        <v>0</v>
      </c>
      <c r="E245" s="104">
        <f>E244*D245</f>
        <v>0</v>
      </c>
    </row>
    <row r="246" spans="2:5" x14ac:dyDescent="0.35">
      <c r="B246" s="87" t="s">
        <v>259</v>
      </c>
      <c r="C246" s="105">
        <f>IFERROR(D243/D245,0)</f>
        <v>0</v>
      </c>
      <c r="D246" s="52"/>
      <c r="E246" s="97"/>
    </row>
    <row r="248" spans="2:5" x14ac:dyDescent="0.35">
      <c r="B248" s="2" t="s">
        <v>269</v>
      </c>
      <c r="C248" s="98" t="s">
        <v>211</v>
      </c>
      <c r="D248" s="92"/>
      <c r="E248" s="99"/>
    </row>
    <row r="249" spans="2:5" x14ac:dyDescent="0.35">
      <c r="B249" s="3" t="s">
        <v>208</v>
      </c>
      <c r="C249" s="4" t="s">
        <v>207</v>
      </c>
      <c r="D249" s="4" t="s">
        <v>209</v>
      </c>
      <c r="E249" s="5" t="s">
        <v>210</v>
      </c>
    </row>
    <row r="250" spans="2:5" x14ac:dyDescent="0.35">
      <c r="B250" s="108" t="s">
        <v>211</v>
      </c>
      <c r="C250" s="4">
        <f>VLOOKUP(B250,Table1[[name]:[impact]],3,FALSE)</f>
        <v>0</v>
      </c>
      <c r="D250" s="107">
        <v>0</v>
      </c>
      <c r="E250" s="5">
        <f t="shared" ref="E250:E269" si="24">C250*D250</f>
        <v>0</v>
      </c>
    </row>
    <row r="251" spans="2:5" x14ac:dyDescent="0.35">
      <c r="B251" s="108" t="s">
        <v>211</v>
      </c>
      <c r="C251" s="4">
        <f>VLOOKUP(B251,Table1[[name]:[impact]],3,FALSE)</f>
        <v>0</v>
      </c>
      <c r="D251" s="107">
        <v>0</v>
      </c>
      <c r="E251" s="5">
        <f t="shared" si="24"/>
        <v>0</v>
      </c>
    </row>
    <row r="252" spans="2:5" x14ac:dyDescent="0.35">
      <c r="B252" s="108" t="s">
        <v>211</v>
      </c>
      <c r="C252" s="4">
        <f>VLOOKUP(B252,Table1[[name]:[impact]],3,FALSE)</f>
        <v>0</v>
      </c>
      <c r="D252" s="107">
        <v>0</v>
      </c>
      <c r="E252" s="5">
        <f t="shared" si="24"/>
        <v>0</v>
      </c>
    </row>
    <row r="253" spans="2:5" x14ac:dyDescent="0.35">
      <c r="B253" s="108" t="s">
        <v>211</v>
      </c>
      <c r="C253" s="4">
        <f>VLOOKUP(B253,Table1[[name]:[impact]],3,FALSE)</f>
        <v>0</v>
      </c>
      <c r="D253" s="107">
        <v>0</v>
      </c>
      <c r="E253" s="5">
        <f t="shared" si="24"/>
        <v>0</v>
      </c>
    </row>
    <row r="254" spans="2:5" x14ac:dyDescent="0.35">
      <c r="B254" s="108" t="s">
        <v>211</v>
      </c>
      <c r="C254" s="4">
        <f>VLOOKUP(B254,Table1[[name]:[impact]],3,FALSE)</f>
        <v>0</v>
      </c>
      <c r="D254" s="107">
        <v>0</v>
      </c>
      <c r="E254" s="5">
        <f t="shared" si="24"/>
        <v>0</v>
      </c>
    </row>
    <row r="255" spans="2:5" x14ac:dyDescent="0.35">
      <c r="B255" s="108" t="s">
        <v>211</v>
      </c>
      <c r="C255" s="4">
        <f>VLOOKUP(B255,Table1[[name]:[impact]],3,FALSE)</f>
        <v>0</v>
      </c>
      <c r="D255" s="107">
        <v>0</v>
      </c>
      <c r="E255" s="5">
        <f t="shared" si="24"/>
        <v>0</v>
      </c>
    </row>
    <row r="256" spans="2:5" x14ac:dyDescent="0.35">
      <c r="B256" s="108" t="s">
        <v>211</v>
      </c>
      <c r="C256" s="4">
        <f>VLOOKUP(B256,Table1[[name]:[impact]],3,FALSE)</f>
        <v>0</v>
      </c>
      <c r="D256" s="107">
        <v>0</v>
      </c>
      <c r="E256" s="5">
        <f t="shared" si="24"/>
        <v>0</v>
      </c>
    </row>
    <row r="257" spans="2:5" x14ac:dyDescent="0.35">
      <c r="B257" s="108" t="s">
        <v>211</v>
      </c>
      <c r="C257" s="4">
        <f>VLOOKUP(B257,Table1[[name]:[impact]],3,FALSE)</f>
        <v>0</v>
      </c>
      <c r="D257" s="107">
        <v>0</v>
      </c>
      <c r="E257" s="5">
        <f t="shared" si="24"/>
        <v>0</v>
      </c>
    </row>
    <row r="258" spans="2:5" x14ac:dyDescent="0.35">
      <c r="B258" s="108" t="s">
        <v>211</v>
      </c>
      <c r="C258" s="4">
        <f>VLOOKUP(B258,Table1[[name]:[impact]],3,FALSE)</f>
        <v>0</v>
      </c>
      <c r="D258" s="107">
        <v>0</v>
      </c>
      <c r="E258" s="5">
        <f t="shared" si="24"/>
        <v>0</v>
      </c>
    </row>
    <row r="259" spans="2:5" x14ac:dyDescent="0.35">
      <c r="B259" s="108" t="s">
        <v>211</v>
      </c>
      <c r="C259" s="4">
        <f>VLOOKUP(B259,Table1[[name]:[impact]],3,FALSE)</f>
        <v>0</v>
      </c>
      <c r="D259" s="107">
        <v>0</v>
      </c>
      <c r="E259" s="5">
        <f t="shared" si="24"/>
        <v>0</v>
      </c>
    </row>
    <row r="260" spans="2:5" x14ac:dyDescent="0.35">
      <c r="B260" s="108" t="s">
        <v>211</v>
      </c>
      <c r="C260" s="4">
        <f>VLOOKUP(B260,Table1[[name]:[impact]],3,FALSE)</f>
        <v>0</v>
      </c>
      <c r="D260" s="107">
        <v>0</v>
      </c>
      <c r="E260" s="5">
        <f t="shared" si="24"/>
        <v>0</v>
      </c>
    </row>
    <row r="261" spans="2:5" x14ac:dyDescent="0.35">
      <c r="B261" s="108" t="s">
        <v>211</v>
      </c>
      <c r="C261" s="4">
        <f>VLOOKUP(B261,Table1[[name]:[impact]],3,FALSE)</f>
        <v>0</v>
      </c>
      <c r="D261" s="107">
        <v>0</v>
      </c>
      <c r="E261" s="5">
        <f t="shared" si="24"/>
        <v>0</v>
      </c>
    </row>
    <row r="262" spans="2:5" x14ac:dyDescent="0.35">
      <c r="B262" s="108" t="s">
        <v>211</v>
      </c>
      <c r="C262" s="4">
        <f>VLOOKUP(B262,Table1[[name]:[impact]],3,FALSE)</f>
        <v>0</v>
      </c>
      <c r="D262" s="107">
        <v>0</v>
      </c>
      <c r="E262" s="5">
        <f t="shared" si="24"/>
        <v>0</v>
      </c>
    </row>
    <row r="263" spans="2:5" x14ac:dyDescent="0.35">
      <c r="B263" s="108" t="s">
        <v>211</v>
      </c>
      <c r="C263" s="4">
        <f>VLOOKUP(B263,Table1[[name]:[impact]],3,FALSE)</f>
        <v>0</v>
      </c>
      <c r="D263" s="107">
        <v>0</v>
      </c>
      <c r="E263" s="5">
        <f t="shared" si="24"/>
        <v>0</v>
      </c>
    </row>
    <row r="264" spans="2:5" x14ac:dyDescent="0.35">
      <c r="B264" s="108" t="s">
        <v>211</v>
      </c>
      <c r="C264" s="4">
        <f>VLOOKUP(B264,Table1[[name]:[impact]],3,FALSE)</f>
        <v>0</v>
      </c>
      <c r="D264" s="107">
        <v>0</v>
      </c>
      <c r="E264" s="5">
        <f t="shared" si="24"/>
        <v>0</v>
      </c>
    </row>
    <row r="265" spans="2:5" x14ac:dyDescent="0.35">
      <c r="B265" s="108" t="s">
        <v>211</v>
      </c>
      <c r="C265" s="4">
        <f>VLOOKUP(B265,Table1[[name]:[impact]],3,FALSE)</f>
        <v>0</v>
      </c>
      <c r="D265" s="107">
        <v>0</v>
      </c>
      <c r="E265" s="5">
        <f t="shared" si="24"/>
        <v>0</v>
      </c>
    </row>
    <row r="266" spans="2:5" x14ac:dyDescent="0.35">
      <c r="B266" s="108" t="s">
        <v>211</v>
      </c>
      <c r="C266" s="4">
        <f>VLOOKUP(B266,Table1[[name]:[impact]],3,FALSE)</f>
        <v>0</v>
      </c>
      <c r="D266" s="107">
        <v>0</v>
      </c>
      <c r="E266" s="5">
        <f t="shared" si="24"/>
        <v>0</v>
      </c>
    </row>
    <row r="267" spans="2:5" x14ac:dyDescent="0.35">
      <c r="B267" s="108" t="s">
        <v>211</v>
      </c>
      <c r="C267" s="4">
        <f>VLOOKUP(B267,Table1[[name]:[impact]],3,FALSE)</f>
        <v>0</v>
      </c>
      <c r="D267" s="107">
        <v>0</v>
      </c>
      <c r="E267" s="5">
        <f t="shared" si="24"/>
        <v>0</v>
      </c>
    </row>
    <row r="268" spans="2:5" x14ac:dyDescent="0.35">
      <c r="B268" s="108" t="s">
        <v>211</v>
      </c>
      <c r="C268" s="4">
        <f>VLOOKUP(B268,Table1[[name]:[impact]],3,FALSE)</f>
        <v>0</v>
      </c>
      <c r="D268" s="107">
        <v>0</v>
      </c>
      <c r="E268" s="5">
        <f t="shared" si="24"/>
        <v>0</v>
      </c>
    </row>
    <row r="269" spans="2:5" x14ac:dyDescent="0.35">
      <c r="B269" s="108" t="s">
        <v>211</v>
      </c>
      <c r="C269" s="4">
        <f>VLOOKUP(B269,Table1[[name]:[impact]],3,FALSE)</f>
        <v>0</v>
      </c>
      <c r="D269" s="107">
        <v>0</v>
      </c>
      <c r="E269" s="5">
        <f t="shared" si="24"/>
        <v>0</v>
      </c>
    </row>
    <row r="270" spans="2:5" x14ac:dyDescent="0.35">
      <c r="B270" s="3"/>
      <c r="C270" s="4"/>
      <c r="D270" s="4"/>
      <c r="E270" s="5"/>
    </row>
    <row r="271" spans="2:5" x14ac:dyDescent="0.35">
      <c r="B271" s="3" t="s">
        <v>256</v>
      </c>
      <c r="C271" s="4"/>
      <c r="D271" s="95">
        <f>SUM(D250:D269)</f>
        <v>0</v>
      </c>
      <c r="E271" s="94">
        <f>SUM(E250:E269)</f>
        <v>0</v>
      </c>
    </row>
    <row r="272" spans="2:5" x14ac:dyDescent="0.35">
      <c r="B272" s="3" t="s">
        <v>257</v>
      </c>
      <c r="C272" s="100">
        <v>0</v>
      </c>
      <c r="D272" s="95">
        <f>D271-(C272*D271)</f>
        <v>0</v>
      </c>
      <c r="E272" s="94"/>
    </row>
    <row r="273" spans="2:5" x14ac:dyDescent="0.35">
      <c r="B273" s="3" t="s">
        <v>258</v>
      </c>
      <c r="C273" s="4"/>
      <c r="D273" s="4"/>
      <c r="E273" s="94">
        <f>IFERROR(E271/D272,0)</f>
        <v>0</v>
      </c>
    </row>
    <row r="274" spans="2:5" x14ac:dyDescent="0.35">
      <c r="B274" s="101" t="s">
        <v>283</v>
      </c>
      <c r="C274" s="102"/>
      <c r="D274" s="103">
        <v>0</v>
      </c>
      <c r="E274" s="104">
        <f>E273*D274</f>
        <v>0</v>
      </c>
    </row>
    <row r="275" spans="2:5" x14ac:dyDescent="0.35">
      <c r="B275" s="87" t="s">
        <v>259</v>
      </c>
      <c r="C275" s="105">
        <f>IFERROR(D272/D274,0)</f>
        <v>0</v>
      </c>
      <c r="D275" s="52"/>
      <c r="E275" s="97"/>
    </row>
    <row r="277" spans="2:5" x14ac:dyDescent="0.35">
      <c r="B277" s="2" t="s">
        <v>269</v>
      </c>
      <c r="C277" s="98" t="s">
        <v>211</v>
      </c>
      <c r="D277" s="92"/>
      <c r="E277" s="99"/>
    </row>
    <row r="278" spans="2:5" x14ac:dyDescent="0.35">
      <c r="B278" s="3" t="s">
        <v>208</v>
      </c>
      <c r="C278" s="4" t="s">
        <v>207</v>
      </c>
      <c r="D278" s="4" t="s">
        <v>209</v>
      </c>
      <c r="E278" s="5" t="s">
        <v>210</v>
      </c>
    </row>
    <row r="279" spans="2:5" x14ac:dyDescent="0.35">
      <c r="B279" s="108" t="s">
        <v>211</v>
      </c>
      <c r="C279" s="4">
        <f>VLOOKUP(B279,Table1[[name]:[impact]],3,FALSE)</f>
        <v>0</v>
      </c>
      <c r="D279" s="107">
        <v>0</v>
      </c>
      <c r="E279" s="5">
        <f t="shared" ref="E279:E298" si="25">C279*D279</f>
        <v>0</v>
      </c>
    </row>
    <row r="280" spans="2:5" x14ac:dyDescent="0.35">
      <c r="B280" s="108" t="s">
        <v>211</v>
      </c>
      <c r="C280" s="4">
        <f>VLOOKUP(B280,Table1[[name]:[impact]],3,FALSE)</f>
        <v>0</v>
      </c>
      <c r="D280" s="107">
        <v>0</v>
      </c>
      <c r="E280" s="5">
        <f t="shared" si="25"/>
        <v>0</v>
      </c>
    </row>
    <row r="281" spans="2:5" x14ac:dyDescent="0.35">
      <c r="B281" s="108" t="s">
        <v>211</v>
      </c>
      <c r="C281" s="4">
        <f>VLOOKUP(B281,Table1[[name]:[impact]],3,FALSE)</f>
        <v>0</v>
      </c>
      <c r="D281" s="107">
        <v>0</v>
      </c>
      <c r="E281" s="5">
        <f t="shared" si="25"/>
        <v>0</v>
      </c>
    </row>
    <row r="282" spans="2:5" x14ac:dyDescent="0.35">
      <c r="B282" s="108" t="s">
        <v>211</v>
      </c>
      <c r="C282" s="4">
        <f>VLOOKUP(B282,Table1[[name]:[impact]],3,FALSE)</f>
        <v>0</v>
      </c>
      <c r="D282" s="107">
        <v>0</v>
      </c>
      <c r="E282" s="5">
        <f t="shared" si="25"/>
        <v>0</v>
      </c>
    </row>
    <row r="283" spans="2:5" x14ac:dyDescent="0.35">
      <c r="B283" s="108" t="s">
        <v>211</v>
      </c>
      <c r="C283" s="4">
        <f>VLOOKUP(B283,Table1[[name]:[impact]],3,FALSE)</f>
        <v>0</v>
      </c>
      <c r="D283" s="107">
        <v>0</v>
      </c>
      <c r="E283" s="5">
        <f t="shared" si="25"/>
        <v>0</v>
      </c>
    </row>
    <row r="284" spans="2:5" x14ac:dyDescent="0.35">
      <c r="B284" s="108" t="s">
        <v>211</v>
      </c>
      <c r="C284" s="4">
        <f>VLOOKUP(B284,Table1[[name]:[impact]],3,FALSE)</f>
        <v>0</v>
      </c>
      <c r="D284" s="107">
        <v>0</v>
      </c>
      <c r="E284" s="5">
        <f t="shared" si="25"/>
        <v>0</v>
      </c>
    </row>
    <row r="285" spans="2:5" x14ac:dyDescent="0.35">
      <c r="B285" s="108" t="s">
        <v>211</v>
      </c>
      <c r="C285" s="4">
        <f>VLOOKUP(B285,Table1[[name]:[impact]],3,FALSE)</f>
        <v>0</v>
      </c>
      <c r="D285" s="107">
        <v>0</v>
      </c>
      <c r="E285" s="5">
        <f t="shared" si="25"/>
        <v>0</v>
      </c>
    </row>
    <row r="286" spans="2:5" x14ac:dyDescent="0.35">
      <c r="B286" s="108" t="s">
        <v>211</v>
      </c>
      <c r="C286" s="4">
        <f>VLOOKUP(B286,Table1[[name]:[impact]],3,FALSE)</f>
        <v>0</v>
      </c>
      <c r="D286" s="107">
        <v>0</v>
      </c>
      <c r="E286" s="5">
        <f t="shared" si="25"/>
        <v>0</v>
      </c>
    </row>
    <row r="287" spans="2:5" x14ac:dyDescent="0.35">
      <c r="B287" s="108" t="s">
        <v>211</v>
      </c>
      <c r="C287" s="4">
        <f>VLOOKUP(B287,Table1[[name]:[impact]],3,FALSE)</f>
        <v>0</v>
      </c>
      <c r="D287" s="107">
        <v>0</v>
      </c>
      <c r="E287" s="5">
        <f t="shared" si="25"/>
        <v>0</v>
      </c>
    </row>
    <row r="288" spans="2:5" x14ac:dyDescent="0.35">
      <c r="B288" s="108" t="s">
        <v>211</v>
      </c>
      <c r="C288" s="4">
        <f>VLOOKUP(B288,Table1[[name]:[impact]],3,FALSE)</f>
        <v>0</v>
      </c>
      <c r="D288" s="107">
        <v>0</v>
      </c>
      <c r="E288" s="5">
        <f t="shared" si="25"/>
        <v>0</v>
      </c>
    </row>
    <row r="289" spans="2:5" x14ac:dyDescent="0.35">
      <c r="B289" s="108" t="s">
        <v>211</v>
      </c>
      <c r="C289" s="4">
        <f>VLOOKUP(B289,Table1[[name]:[impact]],3,FALSE)</f>
        <v>0</v>
      </c>
      <c r="D289" s="107">
        <v>0</v>
      </c>
      <c r="E289" s="5">
        <f t="shared" si="25"/>
        <v>0</v>
      </c>
    </row>
    <row r="290" spans="2:5" x14ac:dyDescent="0.35">
      <c r="B290" s="108" t="s">
        <v>211</v>
      </c>
      <c r="C290" s="4">
        <f>VLOOKUP(B290,Table1[[name]:[impact]],3,FALSE)</f>
        <v>0</v>
      </c>
      <c r="D290" s="107">
        <v>0</v>
      </c>
      <c r="E290" s="5">
        <f t="shared" si="25"/>
        <v>0</v>
      </c>
    </row>
    <row r="291" spans="2:5" x14ac:dyDescent="0.35">
      <c r="B291" s="108" t="s">
        <v>211</v>
      </c>
      <c r="C291" s="4">
        <f>VLOOKUP(B291,Table1[[name]:[impact]],3,FALSE)</f>
        <v>0</v>
      </c>
      <c r="D291" s="107">
        <v>0</v>
      </c>
      <c r="E291" s="5">
        <f t="shared" si="25"/>
        <v>0</v>
      </c>
    </row>
    <row r="292" spans="2:5" x14ac:dyDescent="0.35">
      <c r="B292" s="108" t="s">
        <v>211</v>
      </c>
      <c r="C292" s="4">
        <f>VLOOKUP(B292,Table1[[name]:[impact]],3,FALSE)</f>
        <v>0</v>
      </c>
      <c r="D292" s="107">
        <v>0</v>
      </c>
      <c r="E292" s="5">
        <f t="shared" si="25"/>
        <v>0</v>
      </c>
    </row>
    <row r="293" spans="2:5" x14ac:dyDescent="0.35">
      <c r="B293" s="108" t="s">
        <v>211</v>
      </c>
      <c r="C293" s="4">
        <f>VLOOKUP(B293,Table1[[name]:[impact]],3,FALSE)</f>
        <v>0</v>
      </c>
      <c r="D293" s="107">
        <v>0</v>
      </c>
      <c r="E293" s="5">
        <f t="shared" si="25"/>
        <v>0</v>
      </c>
    </row>
    <row r="294" spans="2:5" x14ac:dyDescent="0.35">
      <c r="B294" s="108" t="s">
        <v>211</v>
      </c>
      <c r="C294" s="4">
        <f>VLOOKUP(B294,Table1[[name]:[impact]],3,FALSE)</f>
        <v>0</v>
      </c>
      <c r="D294" s="107">
        <v>0</v>
      </c>
      <c r="E294" s="5">
        <f t="shared" si="25"/>
        <v>0</v>
      </c>
    </row>
    <row r="295" spans="2:5" x14ac:dyDescent="0.35">
      <c r="B295" s="108" t="s">
        <v>211</v>
      </c>
      <c r="C295" s="4">
        <f>VLOOKUP(B295,Table1[[name]:[impact]],3,FALSE)</f>
        <v>0</v>
      </c>
      <c r="D295" s="107">
        <v>0</v>
      </c>
      <c r="E295" s="5">
        <f t="shared" si="25"/>
        <v>0</v>
      </c>
    </row>
    <row r="296" spans="2:5" x14ac:dyDescent="0.35">
      <c r="B296" s="108" t="s">
        <v>211</v>
      </c>
      <c r="C296" s="4">
        <f>VLOOKUP(B296,Table1[[name]:[impact]],3,FALSE)</f>
        <v>0</v>
      </c>
      <c r="D296" s="107">
        <v>0</v>
      </c>
      <c r="E296" s="5">
        <f t="shared" si="25"/>
        <v>0</v>
      </c>
    </row>
    <row r="297" spans="2:5" x14ac:dyDescent="0.35">
      <c r="B297" s="108" t="s">
        <v>211</v>
      </c>
      <c r="C297" s="4">
        <f>VLOOKUP(B297,Table1[[name]:[impact]],3,FALSE)</f>
        <v>0</v>
      </c>
      <c r="D297" s="107">
        <v>0</v>
      </c>
      <c r="E297" s="5">
        <f t="shared" si="25"/>
        <v>0</v>
      </c>
    </row>
    <row r="298" spans="2:5" x14ac:dyDescent="0.35">
      <c r="B298" s="108" t="s">
        <v>211</v>
      </c>
      <c r="C298" s="4">
        <f>VLOOKUP(B298,Table1[[name]:[impact]],3,FALSE)</f>
        <v>0</v>
      </c>
      <c r="D298" s="107">
        <v>0</v>
      </c>
      <c r="E298" s="5">
        <f t="shared" si="25"/>
        <v>0</v>
      </c>
    </row>
    <row r="299" spans="2:5" x14ac:dyDescent="0.35">
      <c r="B299" s="3"/>
      <c r="C299" s="4"/>
      <c r="D299" s="4"/>
      <c r="E299" s="5"/>
    </row>
    <row r="300" spans="2:5" x14ac:dyDescent="0.35">
      <c r="B300" s="3" t="s">
        <v>256</v>
      </c>
      <c r="C300" s="4"/>
      <c r="D300" s="95">
        <f>SUM(D279:D298)</f>
        <v>0</v>
      </c>
      <c r="E300" s="94">
        <f>SUM(E279:E298)</f>
        <v>0</v>
      </c>
    </row>
    <row r="301" spans="2:5" x14ac:dyDescent="0.35">
      <c r="B301" s="3" t="s">
        <v>257</v>
      </c>
      <c r="C301" s="100">
        <v>0</v>
      </c>
      <c r="D301" s="95">
        <f>D300-(C301*D300)</f>
        <v>0</v>
      </c>
      <c r="E301" s="94"/>
    </row>
    <row r="302" spans="2:5" x14ac:dyDescent="0.35">
      <c r="B302" s="3" t="s">
        <v>258</v>
      </c>
      <c r="C302" s="4"/>
      <c r="D302" s="4"/>
      <c r="E302" s="94">
        <f>IFERROR(E300/D301,0)</f>
        <v>0</v>
      </c>
    </row>
    <row r="303" spans="2:5" x14ac:dyDescent="0.35">
      <c r="B303" s="101" t="s">
        <v>283</v>
      </c>
      <c r="C303" s="102"/>
      <c r="D303" s="103">
        <v>0</v>
      </c>
      <c r="E303" s="104">
        <f>E302*D303</f>
        <v>0</v>
      </c>
    </row>
    <row r="304" spans="2:5" x14ac:dyDescent="0.35">
      <c r="B304" s="87" t="s">
        <v>259</v>
      </c>
      <c r="C304" s="105">
        <f>IFERROR(D301/D303,0)</f>
        <v>0</v>
      </c>
      <c r="D304" s="52"/>
      <c r="E304" s="97"/>
    </row>
    <row r="306" spans="2:5" x14ac:dyDescent="0.35">
      <c r="B306" s="2" t="s">
        <v>269</v>
      </c>
      <c r="C306" s="98" t="s">
        <v>211</v>
      </c>
      <c r="D306" s="92"/>
      <c r="E306" s="99"/>
    </row>
    <row r="307" spans="2:5" x14ac:dyDescent="0.35">
      <c r="B307" s="3" t="s">
        <v>208</v>
      </c>
      <c r="C307" s="4" t="s">
        <v>207</v>
      </c>
      <c r="D307" s="4" t="s">
        <v>209</v>
      </c>
      <c r="E307" s="5" t="s">
        <v>210</v>
      </c>
    </row>
    <row r="308" spans="2:5" x14ac:dyDescent="0.35">
      <c r="B308" s="108" t="s">
        <v>211</v>
      </c>
      <c r="C308" s="4">
        <f>VLOOKUP(B308,Table1[[name]:[impact]],3,FALSE)</f>
        <v>0</v>
      </c>
      <c r="D308" s="107">
        <v>0</v>
      </c>
      <c r="E308" s="5">
        <f t="shared" ref="E308:E327" si="26">C308*D308</f>
        <v>0</v>
      </c>
    </row>
    <row r="309" spans="2:5" x14ac:dyDescent="0.35">
      <c r="B309" s="108" t="s">
        <v>211</v>
      </c>
      <c r="C309" s="4">
        <f>VLOOKUP(B309,Table1[[name]:[impact]],3,FALSE)</f>
        <v>0</v>
      </c>
      <c r="D309" s="107">
        <v>0</v>
      </c>
      <c r="E309" s="5">
        <f t="shared" si="26"/>
        <v>0</v>
      </c>
    </row>
    <row r="310" spans="2:5" x14ac:dyDescent="0.35">
      <c r="B310" s="108" t="s">
        <v>211</v>
      </c>
      <c r="C310" s="4">
        <f>VLOOKUP(B310,Table1[[name]:[impact]],3,FALSE)</f>
        <v>0</v>
      </c>
      <c r="D310" s="107">
        <v>0</v>
      </c>
      <c r="E310" s="5">
        <f t="shared" si="26"/>
        <v>0</v>
      </c>
    </row>
    <row r="311" spans="2:5" x14ac:dyDescent="0.35">
      <c r="B311" s="108" t="s">
        <v>211</v>
      </c>
      <c r="C311" s="4">
        <f>VLOOKUP(B311,Table1[[name]:[impact]],3,FALSE)</f>
        <v>0</v>
      </c>
      <c r="D311" s="107">
        <v>0</v>
      </c>
      <c r="E311" s="5">
        <f t="shared" si="26"/>
        <v>0</v>
      </c>
    </row>
    <row r="312" spans="2:5" x14ac:dyDescent="0.35">
      <c r="B312" s="108" t="s">
        <v>211</v>
      </c>
      <c r="C312" s="4">
        <f>VLOOKUP(B312,Table1[[name]:[impact]],3,FALSE)</f>
        <v>0</v>
      </c>
      <c r="D312" s="107">
        <v>0</v>
      </c>
      <c r="E312" s="5">
        <f t="shared" si="26"/>
        <v>0</v>
      </c>
    </row>
    <row r="313" spans="2:5" x14ac:dyDescent="0.35">
      <c r="B313" s="108" t="s">
        <v>211</v>
      </c>
      <c r="C313" s="4">
        <f>VLOOKUP(B313,Table1[[name]:[impact]],3,FALSE)</f>
        <v>0</v>
      </c>
      <c r="D313" s="107">
        <v>0</v>
      </c>
      <c r="E313" s="5">
        <f t="shared" si="26"/>
        <v>0</v>
      </c>
    </row>
    <row r="314" spans="2:5" x14ac:dyDescent="0.35">
      <c r="B314" s="108" t="s">
        <v>211</v>
      </c>
      <c r="C314" s="4">
        <f>VLOOKUP(B314,Table1[[name]:[impact]],3,FALSE)</f>
        <v>0</v>
      </c>
      <c r="D314" s="107">
        <v>0</v>
      </c>
      <c r="E314" s="5">
        <f t="shared" si="26"/>
        <v>0</v>
      </c>
    </row>
    <row r="315" spans="2:5" x14ac:dyDescent="0.35">
      <c r="B315" s="108" t="s">
        <v>211</v>
      </c>
      <c r="C315" s="4">
        <f>VLOOKUP(B315,Table1[[name]:[impact]],3,FALSE)</f>
        <v>0</v>
      </c>
      <c r="D315" s="107">
        <v>0</v>
      </c>
      <c r="E315" s="5">
        <f t="shared" si="26"/>
        <v>0</v>
      </c>
    </row>
    <row r="316" spans="2:5" x14ac:dyDescent="0.35">
      <c r="B316" s="108" t="s">
        <v>211</v>
      </c>
      <c r="C316" s="4">
        <f>VLOOKUP(B316,Table1[[name]:[impact]],3,FALSE)</f>
        <v>0</v>
      </c>
      <c r="D316" s="107">
        <v>0</v>
      </c>
      <c r="E316" s="5">
        <f t="shared" si="26"/>
        <v>0</v>
      </c>
    </row>
    <row r="317" spans="2:5" x14ac:dyDescent="0.35">
      <c r="B317" s="108" t="s">
        <v>211</v>
      </c>
      <c r="C317" s="4">
        <f>VLOOKUP(B317,Table1[[name]:[impact]],3,FALSE)</f>
        <v>0</v>
      </c>
      <c r="D317" s="107">
        <v>0</v>
      </c>
      <c r="E317" s="5">
        <f t="shared" si="26"/>
        <v>0</v>
      </c>
    </row>
    <row r="318" spans="2:5" x14ac:dyDescent="0.35">
      <c r="B318" s="108" t="s">
        <v>211</v>
      </c>
      <c r="C318" s="4">
        <f>VLOOKUP(B318,Table1[[name]:[impact]],3,FALSE)</f>
        <v>0</v>
      </c>
      <c r="D318" s="107">
        <v>0</v>
      </c>
      <c r="E318" s="5">
        <f t="shared" si="26"/>
        <v>0</v>
      </c>
    </row>
    <row r="319" spans="2:5" x14ac:dyDescent="0.35">
      <c r="B319" s="108" t="s">
        <v>211</v>
      </c>
      <c r="C319" s="4">
        <f>VLOOKUP(B319,Table1[[name]:[impact]],3,FALSE)</f>
        <v>0</v>
      </c>
      <c r="D319" s="107">
        <v>0</v>
      </c>
      <c r="E319" s="5">
        <f t="shared" si="26"/>
        <v>0</v>
      </c>
    </row>
    <row r="320" spans="2:5" x14ac:dyDescent="0.35">
      <c r="B320" s="108" t="s">
        <v>211</v>
      </c>
      <c r="C320" s="4">
        <f>VLOOKUP(B320,Table1[[name]:[impact]],3,FALSE)</f>
        <v>0</v>
      </c>
      <c r="D320" s="107">
        <v>0</v>
      </c>
      <c r="E320" s="5">
        <f t="shared" si="26"/>
        <v>0</v>
      </c>
    </row>
    <row r="321" spans="2:5" x14ac:dyDescent="0.35">
      <c r="B321" s="108" t="s">
        <v>211</v>
      </c>
      <c r="C321" s="4">
        <f>VLOOKUP(B321,Table1[[name]:[impact]],3,FALSE)</f>
        <v>0</v>
      </c>
      <c r="D321" s="107">
        <v>0</v>
      </c>
      <c r="E321" s="5">
        <f t="shared" si="26"/>
        <v>0</v>
      </c>
    </row>
    <row r="322" spans="2:5" x14ac:dyDescent="0.35">
      <c r="B322" s="108" t="s">
        <v>211</v>
      </c>
      <c r="C322" s="4">
        <f>VLOOKUP(B322,Table1[[name]:[impact]],3,FALSE)</f>
        <v>0</v>
      </c>
      <c r="D322" s="107">
        <v>0</v>
      </c>
      <c r="E322" s="5">
        <f t="shared" si="26"/>
        <v>0</v>
      </c>
    </row>
    <row r="323" spans="2:5" x14ac:dyDescent="0.35">
      <c r="B323" s="108" t="s">
        <v>211</v>
      </c>
      <c r="C323" s="4">
        <f>VLOOKUP(B323,Table1[[name]:[impact]],3,FALSE)</f>
        <v>0</v>
      </c>
      <c r="D323" s="107">
        <v>0</v>
      </c>
      <c r="E323" s="5">
        <f t="shared" si="26"/>
        <v>0</v>
      </c>
    </row>
    <row r="324" spans="2:5" x14ac:dyDescent="0.35">
      <c r="B324" s="108" t="s">
        <v>211</v>
      </c>
      <c r="C324" s="4">
        <f>VLOOKUP(B324,Table1[[name]:[impact]],3,FALSE)</f>
        <v>0</v>
      </c>
      <c r="D324" s="107">
        <v>0</v>
      </c>
      <c r="E324" s="5">
        <f t="shared" si="26"/>
        <v>0</v>
      </c>
    </row>
    <row r="325" spans="2:5" x14ac:dyDescent="0.35">
      <c r="B325" s="108" t="s">
        <v>211</v>
      </c>
      <c r="C325" s="4">
        <f>VLOOKUP(B325,Table1[[name]:[impact]],3,FALSE)</f>
        <v>0</v>
      </c>
      <c r="D325" s="107">
        <v>0</v>
      </c>
      <c r="E325" s="5">
        <f t="shared" si="26"/>
        <v>0</v>
      </c>
    </row>
    <row r="326" spans="2:5" x14ac:dyDescent="0.35">
      <c r="B326" s="108" t="s">
        <v>211</v>
      </c>
      <c r="C326" s="4">
        <f>VLOOKUP(B326,Table1[[name]:[impact]],3,FALSE)</f>
        <v>0</v>
      </c>
      <c r="D326" s="107">
        <v>0</v>
      </c>
      <c r="E326" s="5">
        <f t="shared" si="26"/>
        <v>0</v>
      </c>
    </row>
    <row r="327" spans="2:5" x14ac:dyDescent="0.35">
      <c r="B327" s="108" t="s">
        <v>211</v>
      </c>
      <c r="C327" s="4">
        <f>VLOOKUP(B327,Table1[[name]:[impact]],3,FALSE)</f>
        <v>0</v>
      </c>
      <c r="D327" s="107">
        <v>0</v>
      </c>
      <c r="E327" s="5">
        <f t="shared" si="26"/>
        <v>0</v>
      </c>
    </row>
    <row r="328" spans="2:5" x14ac:dyDescent="0.35">
      <c r="B328" s="3"/>
      <c r="C328" s="4"/>
      <c r="D328" s="4"/>
      <c r="E328" s="5"/>
    </row>
    <row r="329" spans="2:5" x14ac:dyDescent="0.35">
      <c r="B329" s="3" t="s">
        <v>256</v>
      </c>
      <c r="C329" s="4"/>
      <c r="D329" s="95">
        <f>SUM(D308:D327)</f>
        <v>0</v>
      </c>
      <c r="E329" s="94">
        <f>SUM(E308:E327)</f>
        <v>0</v>
      </c>
    </row>
    <row r="330" spans="2:5" x14ac:dyDescent="0.35">
      <c r="B330" s="3" t="s">
        <v>257</v>
      </c>
      <c r="C330" s="100">
        <v>0</v>
      </c>
      <c r="D330" s="95">
        <f>D329-(C330*D329)</f>
        <v>0</v>
      </c>
      <c r="E330" s="94"/>
    </row>
    <row r="331" spans="2:5" x14ac:dyDescent="0.35">
      <c r="B331" s="3" t="s">
        <v>258</v>
      </c>
      <c r="C331" s="4"/>
      <c r="D331" s="4"/>
      <c r="E331" s="94">
        <f>IFERROR(E329/D330,0)</f>
        <v>0</v>
      </c>
    </row>
    <row r="332" spans="2:5" x14ac:dyDescent="0.35">
      <c r="B332" s="101" t="s">
        <v>283</v>
      </c>
      <c r="C332" s="102"/>
      <c r="D332" s="103">
        <v>0</v>
      </c>
      <c r="E332" s="104">
        <f>E331*D332</f>
        <v>0</v>
      </c>
    </row>
    <row r="333" spans="2:5" x14ac:dyDescent="0.35">
      <c r="B333" s="87" t="s">
        <v>259</v>
      </c>
      <c r="C333" s="105">
        <f>IFERROR(D330/D332,0)</f>
        <v>0</v>
      </c>
      <c r="D333" s="52"/>
      <c r="E333" s="97"/>
    </row>
    <row r="335" spans="2:5" x14ac:dyDescent="0.35">
      <c r="B335" s="2" t="s">
        <v>269</v>
      </c>
      <c r="C335" s="98" t="s">
        <v>211</v>
      </c>
      <c r="D335" s="92"/>
      <c r="E335" s="99"/>
    </row>
    <row r="336" spans="2:5" x14ac:dyDescent="0.35">
      <c r="B336" s="3" t="s">
        <v>208</v>
      </c>
      <c r="C336" s="4" t="s">
        <v>207</v>
      </c>
      <c r="D336" s="4" t="s">
        <v>209</v>
      </c>
      <c r="E336" s="5" t="s">
        <v>210</v>
      </c>
    </row>
    <row r="337" spans="2:5" x14ac:dyDescent="0.35">
      <c r="B337" s="108" t="s">
        <v>211</v>
      </c>
      <c r="C337" s="4">
        <f>VLOOKUP(B337,Table1[[name]:[impact]],3,FALSE)</f>
        <v>0</v>
      </c>
      <c r="D337" s="107">
        <v>0</v>
      </c>
      <c r="E337" s="5">
        <f t="shared" ref="E337:E356" si="27">C337*D337</f>
        <v>0</v>
      </c>
    </row>
    <row r="338" spans="2:5" x14ac:dyDescent="0.35">
      <c r="B338" s="108" t="s">
        <v>211</v>
      </c>
      <c r="C338" s="4">
        <f>VLOOKUP(B338,Table1[[name]:[impact]],3,FALSE)</f>
        <v>0</v>
      </c>
      <c r="D338" s="107">
        <v>0</v>
      </c>
      <c r="E338" s="5">
        <f t="shared" si="27"/>
        <v>0</v>
      </c>
    </row>
    <row r="339" spans="2:5" x14ac:dyDescent="0.35">
      <c r="B339" s="108" t="s">
        <v>211</v>
      </c>
      <c r="C339" s="4">
        <f>VLOOKUP(B339,Table1[[name]:[impact]],3,FALSE)</f>
        <v>0</v>
      </c>
      <c r="D339" s="107">
        <v>0</v>
      </c>
      <c r="E339" s="5">
        <f t="shared" si="27"/>
        <v>0</v>
      </c>
    </row>
    <row r="340" spans="2:5" x14ac:dyDescent="0.35">
      <c r="B340" s="108" t="s">
        <v>211</v>
      </c>
      <c r="C340" s="4">
        <f>VLOOKUP(B340,Table1[[name]:[impact]],3,FALSE)</f>
        <v>0</v>
      </c>
      <c r="D340" s="107">
        <v>0</v>
      </c>
      <c r="E340" s="5">
        <f t="shared" si="27"/>
        <v>0</v>
      </c>
    </row>
    <row r="341" spans="2:5" x14ac:dyDescent="0.35">
      <c r="B341" s="108" t="s">
        <v>211</v>
      </c>
      <c r="C341" s="4">
        <f>VLOOKUP(B341,Table1[[name]:[impact]],3,FALSE)</f>
        <v>0</v>
      </c>
      <c r="D341" s="107">
        <v>0</v>
      </c>
      <c r="E341" s="5">
        <f t="shared" si="27"/>
        <v>0</v>
      </c>
    </row>
    <row r="342" spans="2:5" x14ac:dyDescent="0.35">
      <c r="B342" s="108" t="s">
        <v>211</v>
      </c>
      <c r="C342" s="4">
        <f>VLOOKUP(B342,Table1[[name]:[impact]],3,FALSE)</f>
        <v>0</v>
      </c>
      <c r="D342" s="107">
        <v>0</v>
      </c>
      <c r="E342" s="5">
        <f t="shared" si="27"/>
        <v>0</v>
      </c>
    </row>
    <row r="343" spans="2:5" x14ac:dyDescent="0.35">
      <c r="B343" s="108" t="s">
        <v>211</v>
      </c>
      <c r="C343" s="4">
        <f>VLOOKUP(B343,Table1[[name]:[impact]],3,FALSE)</f>
        <v>0</v>
      </c>
      <c r="D343" s="107">
        <v>0</v>
      </c>
      <c r="E343" s="5">
        <f t="shared" si="27"/>
        <v>0</v>
      </c>
    </row>
    <row r="344" spans="2:5" x14ac:dyDescent="0.35">
      <c r="B344" s="108" t="s">
        <v>211</v>
      </c>
      <c r="C344" s="4">
        <f>VLOOKUP(B344,Table1[[name]:[impact]],3,FALSE)</f>
        <v>0</v>
      </c>
      <c r="D344" s="107">
        <v>0</v>
      </c>
      <c r="E344" s="5">
        <f t="shared" si="27"/>
        <v>0</v>
      </c>
    </row>
    <row r="345" spans="2:5" x14ac:dyDescent="0.35">
      <c r="B345" s="108" t="s">
        <v>211</v>
      </c>
      <c r="C345" s="4">
        <f>VLOOKUP(B345,Table1[[name]:[impact]],3,FALSE)</f>
        <v>0</v>
      </c>
      <c r="D345" s="107">
        <v>0</v>
      </c>
      <c r="E345" s="5">
        <f t="shared" si="27"/>
        <v>0</v>
      </c>
    </row>
    <row r="346" spans="2:5" x14ac:dyDescent="0.35">
      <c r="B346" s="108" t="s">
        <v>211</v>
      </c>
      <c r="C346" s="4">
        <f>VLOOKUP(B346,Table1[[name]:[impact]],3,FALSE)</f>
        <v>0</v>
      </c>
      <c r="D346" s="107">
        <v>0</v>
      </c>
      <c r="E346" s="5">
        <f t="shared" si="27"/>
        <v>0</v>
      </c>
    </row>
    <row r="347" spans="2:5" x14ac:dyDescent="0.35">
      <c r="B347" s="108" t="s">
        <v>211</v>
      </c>
      <c r="C347" s="4">
        <f>VLOOKUP(B347,Table1[[name]:[impact]],3,FALSE)</f>
        <v>0</v>
      </c>
      <c r="D347" s="107">
        <v>0</v>
      </c>
      <c r="E347" s="5">
        <f t="shared" si="27"/>
        <v>0</v>
      </c>
    </row>
    <row r="348" spans="2:5" x14ac:dyDescent="0.35">
      <c r="B348" s="108" t="s">
        <v>211</v>
      </c>
      <c r="C348" s="4">
        <f>VLOOKUP(B348,Table1[[name]:[impact]],3,FALSE)</f>
        <v>0</v>
      </c>
      <c r="D348" s="107">
        <v>0</v>
      </c>
      <c r="E348" s="5">
        <f t="shared" si="27"/>
        <v>0</v>
      </c>
    </row>
    <row r="349" spans="2:5" x14ac:dyDescent="0.35">
      <c r="B349" s="108" t="s">
        <v>211</v>
      </c>
      <c r="C349" s="4">
        <f>VLOOKUP(B349,Table1[[name]:[impact]],3,FALSE)</f>
        <v>0</v>
      </c>
      <c r="D349" s="107">
        <v>0</v>
      </c>
      <c r="E349" s="5">
        <f t="shared" si="27"/>
        <v>0</v>
      </c>
    </row>
    <row r="350" spans="2:5" x14ac:dyDescent="0.35">
      <c r="B350" s="108" t="s">
        <v>211</v>
      </c>
      <c r="C350" s="4">
        <f>VLOOKUP(B350,Table1[[name]:[impact]],3,FALSE)</f>
        <v>0</v>
      </c>
      <c r="D350" s="107">
        <v>0</v>
      </c>
      <c r="E350" s="5">
        <f t="shared" si="27"/>
        <v>0</v>
      </c>
    </row>
    <row r="351" spans="2:5" x14ac:dyDescent="0.35">
      <c r="B351" s="108" t="s">
        <v>211</v>
      </c>
      <c r="C351" s="4">
        <f>VLOOKUP(B351,Table1[[name]:[impact]],3,FALSE)</f>
        <v>0</v>
      </c>
      <c r="D351" s="107">
        <v>0</v>
      </c>
      <c r="E351" s="5">
        <f t="shared" si="27"/>
        <v>0</v>
      </c>
    </row>
    <row r="352" spans="2:5" x14ac:dyDescent="0.35">
      <c r="B352" s="108" t="s">
        <v>211</v>
      </c>
      <c r="C352" s="4">
        <f>VLOOKUP(B352,Table1[[name]:[impact]],3,FALSE)</f>
        <v>0</v>
      </c>
      <c r="D352" s="107">
        <v>0</v>
      </c>
      <c r="E352" s="5">
        <f t="shared" si="27"/>
        <v>0</v>
      </c>
    </row>
    <row r="353" spans="2:5" x14ac:dyDescent="0.35">
      <c r="B353" s="108" t="s">
        <v>211</v>
      </c>
      <c r="C353" s="4">
        <f>VLOOKUP(B353,Table1[[name]:[impact]],3,FALSE)</f>
        <v>0</v>
      </c>
      <c r="D353" s="107">
        <v>0</v>
      </c>
      <c r="E353" s="5">
        <f t="shared" si="27"/>
        <v>0</v>
      </c>
    </row>
    <row r="354" spans="2:5" x14ac:dyDescent="0.35">
      <c r="B354" s="108" t="s">
        <v>211</v>
      </c>
      <c r="C354" s="4">
        <f>VLOOKUP(B354,Table1[[name]:[impact]],3,FALSE)</f>
        <v>0</v>
      </c>
      <c r="D354" s="107">
        <v>0</v>
      </c>
      <c r="E354" s="5">
        <f t="shared" si="27"/>
        <v>0</v>
      </c>
    </row>
    <row r="355" spans="2:5" x14ac:dyDescent="0.35">
      <c r="B355" s="108" t="s">
        <v>211</v>
      </c>
      <c r="C355" s="4">
        <f>VLOOKUP(B355,Table1[[name]:[impact]],3,FALSE)</f>
        <v>0</v>
      </c>
      <c r="D355" s="107">
        <v>0</v>
      </c>
      <c r="E355" s="5">
        <f t="shared" si="27"/>
        <v>0</v>
      </c>
    </row>
    <row r="356" spans="2:5" x14ac:dyDescent="0.35">
      <c r="B356" s="108" t="s">
        <v>211</v>
      </c>
      <c r="C356" s="4">
        <f>VLOOKUP(B356,Table1[[name]:[impact]],3,FALSE)</f>
        <v>0</v>
      </c>
      <c r="D356" s="107">
        <v>0</v>
      </c>
      <c r="E356" s="5">
        <f t="shared" si="27"/>
        <v>0</v>
      </c>
    </row>
    <row r="357" spans="2:5" x14ac:dyDescent="0.35">
      <c r="B357" s="3"/>
      <c r="C357" s="4"/>
      <c r="D357" s="4"/>
      <c r="E357" s="5"/>
    </row>
    <row r="358" spans="2:5" x14ac:dyDescent="0.35">
      <c r="B358" s="3" t="s">
        <v>256</v>
      </c>
      <c r="C358" s="4"/>
      <c r="D358" s="95">
        <f>SUM(D337:D356)</f>
        <v>0</v>
      </c>
      <c r="E358" s="94">
        <f>SUM(E337:E356)</f>
        <v>0</v>
      </c>
    </row>
    <row r="359" spans="2:5" x14ac:dyDescent="0.35">
      <c r="B359" s="3" t="s">
        <v>257</v>
      </c>
      <c r="C359" s="100">
        <v>0</v>
      </c>
      <c r="D359" s="95">
        <f>D358-(C359*D358)</f>
        <v>0</v>
      </c>
      <c r="E359" s="94"/>
    </row>
    <row r="360" spans="2:5" x14ac:dyDescent="0.35">
      <c r="B360" s="3" t="s">
        <v>258</v>
      </c>
      <c r="C360" s="4"/>
      <c r="D360" s="4"/>
      <c r="E360" s="94">
        <f>IFERROR(E358/D359,0)</f>
        <v>0</v>
      </c>
    </row>
    <row r="361" spans="2:5" x14ac:dyDescent="0.35">
      <c r="B361" s="101" t="s">
        <v>283</v>
      </c>
      <c r="C361" s="102"/>
      <c r="D361" s="103">
        <v>0</v>
      </c>
      <c r="E361" s="104">
        <f>E360*D361</f>
        <v>0</v>
      </c>
    </row>
    <row r="362" spans="2:5" x14ac:dyDescent="0.35">
      <c r="B362" s="87" t="s">
        <v>259</v>
      </c>
      <c r="C362" s="105">
        <f>IFERROR(D359/D361,0)</f>
        <v>0</v>
      </c>
      <c r="D362" s="52"/>
      <c r="E362" s="97"/>
    </row>
    <row r="364" spans="2:5" x14ac:dyDescent="0.35">
      <c r="B364" s="2" t="s">
        <v>269</v>
      </c>
      <c r="C364" s="98" t="s">
        <v>211</v>
      </c>
      <c r="D364" s="92"/>
      <c r="E364" s="99"/>
    </row>
    <row r="365" spans="2:5" x14ac:dyDescent="0.35">
      <c r="B365" s="3" t="s">
        <v>208</v>
      </c>
      <c r="C365" s="4" t="s">
        <v>207</v>
      </c>
      <c r="D365" s="4" t="s">
        <v>209</v>
      </c>
      <c r="E365" s="5" t="s">
        <v>210</v>
      </c>
    </row>
    <row r="366" spans="2:5" x14ac:dyDescent="0.35">
      <c r="B366" s="108" t="s">
        <v>211</v>
      </c>
      <c r="C366" s="4">
        <f>VLOOKUP(B366,Table1[[name]:[impact]],3,FALSE)</f>
        <v>0</v>
      </c>
      <c r="D366" s="107">
        <v>0</v>
      </c>
      <c r="E366" s="5">
        <f t="shared" ref="E366:E385" si="28">C366*D366</f>
        <v>0</v>
      </c>
    </row>
    <row r="367" spans="2:5" x14ac:dyDescent="0.35">
      <c r="B367" s="108" t="s">
        <v>211</v>
      </c>
      <c r="C367" s="4">
        <f>VLOOKUP(B367,Table1[[name]:[impact]],3,FALSE)</f>
        <v>0</v>
      </c>
      <c r="D367" s="107">
        <v>0</v>
      </c>
      <c r="E367" s="5">
        <f t="shared" si="28"/>
        <v>0</v>
      </c>
    </row>
    <row r="368" spans="2:5" x14ac:dyDescent="0.35">
      <c r="B368" s="108" t="s">
        <v>211</v>
      </c>
      <c r="C368" s="4">
        <f>VLOOKUP(B368,Table1[[name]:[impact]],3,FALSE)</f>
        <v>0</v>
      </c>
      <c r="D368" s="107">
        <v>0</v>
      </c>
      <c r="E368" s="5">
        <f t="shared" si="28"/>
        <v>0</v>
      </c>
    </row>
    <row r="369" spans="2:5" x14ac:dyDescent="0.35">
      <c r="B369" s="108" t="s">
        <v>211</v>
      </c>
      <c r="C369" s="4">
        <f>VLOOKUP(B369,Table1[[name]:[impact]],3,FALSE)</f>
        <v>0</v>
      </c>
      <c r="D369" s="107">
        <v>0</v>
      </c>
      <c r="E369" s="5">
        <f t="shared" si="28"/>
        <v>0</v>
      </c>
    </row>
    <row r="370" spans="2:5" x14ac:dyDescent="0.35">
      <c r="B370" s="108" t="s">
        <v>211</v>
      </c>
      <c r="C370" s="4">
        <f>VLOOKUP(B370,Table1[[name]:[impact]],3,FALSE)</f>
        <v>0</v>
      </c>
      <c r="D370" s="107">
        <v>0</v>
      </c>
      <c r="E370" s="5">
        <f t="shared" si="28"/>
        <v>0</v>
      </c>
    </row>
    <row r="371" spans="2:5" x14ac:dyDescent="0.35">
      <c r="B371" s="108" t="s">
        <v>211</v>
      </c>
      <c r="C371" s="4">
        <f>VLOOKUP(B371,Table1[[name]:[impact]],3,FALSE)</f>
        <v>0</v>
      </c>
      <c r="D371" s="107">
        <v>0</v>
      </c>
      <c r="E371" s="5">
        <f t="shared" si="28"/>
        <v>0</v>
      </c>
    </row>
    <row r="372" spans="2:5" x14ac:dyDescent="0.35">
      <c r="B372" s="108" t="s">
        <v>211</v>
      </c>
      <c r="C372" s="4">
        <f>VLOOKUP(B372,Table1[[name]:[impact]],3,FALSE)</f>
        <v>0</v>
      </c>
      <c r="D372" s="107">
        <v>0</v>
      </c>
      <c r="E372" s="5">
        <f t="shared" si="28"/>
        <v>0</v>
      </c>
    </row>
    <row r="373" spans="2:5" x14ac:dyDescent="0.35">
      <c r="B373" s="108" t="s">
        <v>211</v>
      </c>
      <c r="C373" s="4">
        <f>VLOOKUP(B373,Table1[[name]:[impact]],3,FALSE)</f>
        <v>0</v>
      </c>
      <c r="D373" s="107">
        <v>0</v>
      </c>
      <c r="E373" s="5">
        <f t="shared" si="28"/>
        <v>0</v>
      </c>
    </row>
    <row r="374" spans="2:5" x14ac:dyDescent="0.35">
      <c r="B374" s="108" t="s">
        <v>211</v>
      </c>
      <c r="C374" s="4">
        <f>VLOOKUP(B374,Table1[[name]:[impact]],3,FALSE)</f>
        <v>0</v>
      </c>
      <c r="D374" s="107">
        <v>0</v>
      </c>
      <c r="E374" s="5">
        <f t="shared" si="28"/>
        <v>0</v>
      </c>
    </row>
    <row r="375" spans="2:5" x14ac:dyDescent="0.35">
      <c r="B375" s="108" t="s">
        <v>211</v>
      </c>
      <c r="C375" s="4">
        <f>VLOOKUP(B375,Table1[[name]:[impact]],3,FALSE)</f>
        <v>0</v>
      </c>
      <c r="D375" s="107">
        <v>0</v>
      </c>
      <c r="E375" s="5">
        <f t="shared" si="28"/>
        <v>0</v>
      </c>
    </row>
    <row r="376" spans="2:5" x14ac:dyDescent="0.35">
      <c r="B376" s="108" t="s">
        <v>211</v>
      </c>
      <c r="C376" s="4">
        <f>VLOOKUP(B376,Table1[[name]:[impact]],3,FALSE)</f>
        <v>0</v>
      </c>
      <c r="D376" s="107">
        <v>0</v>
      </c>
      <c r="E376" s="5">
        <f t="shared" si="28"/>
        <v>0</v>
      </c>
    </row>
    <row r="377" spans="2:5" x14ac:dyDescent="0.35">
      <c r="B377" s="108" t="s">
        <v>211</v>
      </c>
      <c r="C377" s="4">
        <f>VLOOKUP(B377,Table1[[name]:[impact]],3,FALSE)</f>
        <v>0</v>
      </c>
      <c r="D377" s="107">
        <v>0</v>
      </c>
      <c r="E377" s="5">
        <f t="shared" si="28"/>
        <v>0</v>
      </c>
    </row>
    <row r="378" spans="2:5" x14ac:dyDescent="0.35">
      <c r="B378" s="108" t="s">
        <v>211</v>
      </c>
      <c r="C378" s="4">
        <f>VLOOKUP(B378,Table1[[name]:[impact]],3,FALSE)</f>
        <v>0</v>
      </c>
      <c r="D378" s="107">
        <v>0</v>
      </c>
      <c r="E378" s="5">
        <f t="shared" si="28"/>
        <v>0</v>
      </c>
    </row>
    <row r="379" spans="2:5" x14ac:dyDescent="0.35">
      <c r="B379" s="108" t="s">
        <v>211</v>
      </c>
      <c r="C379" s="4">
        <f>VLOOKUP(B379,Table1[[name]:[impact]],3,FALSE)</f>
        <v>0</v>
      </c>
      <c r="D379" s="107">
        <v>0</v>
      </c>
      <c r="E379" s="5">
        <f t="shared" si="28"/>
        <v>0</v>
      </c>
    </row>
    <row r="380" spans="2:5" x14ac:dyDescent="0.35">
      <c r="B380" s="108" t="s">
        <v>211</v>
      </c>
      <c r="C380" s="4">
        <f>VLOOKUP(B380,Table1[[name]:[impact]],3,FALSE)</f>
        <v>0</v>
      </c>
      <c r="D380" s="107">
        <v>0</v>
      </c>
      <c r="E380" s="5">
        <f t="shared" si="28"/>
        <v>0</v>
      </c>
    </row>
    <row r="381" spans="2:5" x14ac:dyDescent="0.35">
      <c r="B381" s="108" t="s">
        <v>211</v>
      </c>
      <c r="C381" s="4">
        <f>VLOOKUP(B381,Table1[[name]:[impact]],3,FALSE)</f>
        <v>0</v>
      </c>
      <c r="D381" s="107">
        <v>0</v>
      </c>
      <c r="E381" s="5">
        <f t="shared" si="28"/>
        <v>0</v>
      </c>
    </row>
    <row r="382" spans="2:5" x14ac:dyDescent="0.35">
      <c r="B382" s="108" t="s">
        <v>211</v>
      </c>
      <c r="C382" s="4">
        <f>VLOOKUP(B382,Table1[[name]:[impact]],3,FALSE)</f>
        <v>0</v>
      </c>
      <c r="D382" s="107">
        <v>0</v>
      </c>
      <c r="E382" s="5">
        <f t="shared" si="28"/>
        <v>0</v>
      </c>
    </row>
    <row r="383" spans="2:5" x14ac:dyDescent="0.35">
      <c r="B383" s="108" t="s">
        <v>211</v>
      </c>
      <c r="C383" s="4">
        <f>VLOOKUP(B383,Table1[[name]:[impact]],3,FALSE)</f>
        <v>0</v>
      </c>
      <c r="D383" s="107">
        <v>0</v>
      </c>
      <c r="E383" s="5">
        <f t="shared" si="28"/>
        <v>0</v>
      </c>
    </row>
    <row r="384" spans="2:5" x14ac:dyDescent="0.35">
      <c r="B384" s="108" t="s">
        <v>211</v>
      </c>
      <c r="C384" s="4">
        <f>VLOOKUP(B384,Table1[[name]:[impact]],3,FALSE)</f>
        <v>0</v>
      </c>
      <c r="D384" s="107">
        <v>0</v>
      </c>
      <c r="E384" s="5">
        <f t="shared" si="28"/>
        <v>0</v>
      </c>
    </row>
    <row r="385" spans="2:5" x14ac:dyDescent="0.35">
      <c r="B385" s="108" t="s">
        <v>211</v>
      </c>
      <c r="C385" s="4">
        <f>VLOOKUP(B385,Table1[[name]:[impact]],3,FALSE)</f>
        <v>0</v>
      </c>
      <c r="D385" s="107">
        <v>0</v>
      </c>
      <c r="E385" s="5">
        <f t="shared" si="28"/>
        <v>0</v>
      </c>
    </row>
    <row r="386" spans="2:5" x14ac:dyDescent="0.35">
      <c r="B386" s="3"/>
      <c r="C386" s="4"/>
      <c r="D386" s="4"/>
      <c r="E386" s="5"/>
    </row>
    <row r="387" spans="2:5" x14ac:dyDescent="0.35">
      <c r="B387" s="3" t="s">
        <v>256</v>
      </c>
      <c r="C387" s="4"/>
      <c r="D387" s="95">
        <f>SUM(D366:D385)</f>
        <v>0</v>
      </c>
      <c r="E387" s="94">
        <f>SUM(E366:E385)</f>
        <v>0</v>
      </c>
    </row>
    <row r="388" spans="2:5" x14ac:dyDescent="0.35">
      <c r="B388" s="3" t="s">
        <v>257</v>
      </c>
      <c r="C388" s="100">
        <v>0</v>
      </c>
      <c r="D388" s="95">
        <f>D387-(C388*D387)</f>
        <v>0</v>
      </c>
      <c r="E388" s="94"/>
    </row>
    <row r="389" spans="2:5" x14ac:dyDescent="0.35">
      <c r="B389" s="3" t="s">
        <v>258</v>
      </c>
      <c r="C389" s="4"/>
      <c r="D389" s="4"/>
      <c r="E389" s="94">
        <f>IFERROR(E387/D388,0)</f>
        <v>0</v>
      </c>
    </row>
    <row r="390" spans="2:5" x14ac:dyDescent="0.35">
      <c r="B390" s="101" t="s">
        <v>283</v>
      </c>
      <c r="C390" s="102"/>
      <c r="D390" s="103">
        <v>0</v>
      </c>
      <c r="E390" s="104">
        <f>E389*D390</f>
        <v>0</v>
      </c>
    </row>
    <row r="391" spans="2:5" x14ac:dyDescent="0.35">
      <c r="B391" s="87" t="s">
        <v>259</v>
      </c>
      <c r="C391" s="105">
        <f>IFERROR(D388/D390,0)</f>
        <v>0</v>
      </c>
      <c r="D391" s="52"/>
      <c r="E391" s="97"/>
    </row>
    <row r="393" spans="2:5" x14ac:dyDescent="0.35">
      <c r="B393" s="2" t="s">
        <v>269</v>
      </c>
      <c r="C393" s="98" t="s">
        <v>211</v>
      </c>
      <c r="D393" s="92"/>
      <c r="E393" s="99"/>
    </row>
    <row r="394" spans="2:5" x14ac:dyDescent="0.35">
      <c r="B394" s="3" t="s">
        <v>208</v>
      </c>
      <c r="C394" s="4" t="s">
        <v>207</v>
      </c>
      <c r="D394" s="4" t="s">
        <v>209</v>
      </c>
      <c r="E394" s="5" t="s">
        <v>210</v>
      </c>
    </row>
    <row r="395" spans="2:5" x14ac:dyDescent="0.35">
      <c r="B395" s="108" t="s">
        <v>211</v>
      </c>
      <c r="C395" s="4">
        <f>VLOOKUP(B395,Table1[[name]:[impact]],3,FALSE)</f>
        <v>0</v>
      </c>
      <c r="D395" s="107">
        <v>0</v>
      </c>
      <c r="E395" s="5">
        <f t="shared" ref="E395:E414" si="29">C395*D395</f>
        <v>0</v>
      </c>
    </row>
    <row r="396" spans="2:5" x14ac:dyDescent="0.35">
      <c r="B396" s="108" t="s">
        <v>211</v>
      </c>
      <c r="C396" s="4">
        <f>VLOOKUP(B396,Table1[[name]:[impact]],3,FALSE)</f>
        <v>0</v>
      </c>
      <c r="D396" s="107">
        <v>0</v>
      </c>
      <c r="E396" s="5">
        <f t="shared" si="29"/>
        <v>0</v>
      </c>
    </row>
    <row r="397" spans="2:5" x14ac:dyDescent="0.35">
      <c r="B397" s="108" t="s">
        <v>211</v>
      </c>
      <c r="C397" s="4">
        <f>VLOOKUP(B397,Table1[[name]:[impact]],3,FALSE)</f>
        <v>0</v>
      </c>
      <c r="D397" s="107">
        <v>0</v>
      </c>
      <c r="E397" s="5">
        <f t="shared" si="29"/>
        <v>0</v>
      </c>
    </row>
    <row r="398" spans="2:5" x14ac:dyDescent="0.35">
      <c r="B398" s="108" t="s">
        <v>211</v>
      </c>
      <c r="C398" s="4">
        <f>VLOOKUP(B398,Table1[[name]:[impact]],3,FALSE)</f>
        <v>0</v>
      </c>
      <c r="D398" s="107">
        <v>0</v>
      </c>
      <c r="E398" s="5">
        <f t="shared" si="29"/>
        <v>0</v>
      </c>
    </row>
    <row r="399" spans="2:5" x14ac:dyDescent="0.35">
      <c r="B399" s="108" t="s">
        <v>211</v>
      </c>
      <c r="C399" s="4">
        <f>VLOOKUP(B399,Table1[[name]:[impact]],3,FALSE)</f>
        <v>0</v>
      </c>
      <c r="D399" s="107">
        <v>0</v>
      </c>
      <c r="E399" s="5">
        <f t="shared" si="29"/>
        <v>0</v>
      </c>
    </row>
    <row r="400" spans="2:5" x14ac:dyDescent="0.35">
      <c r="B400" s="108" t="s">
        <v>211</v>
      </c>
      <c r="C400" s="4">
        <f>VLOOKUP(B400,Table1[[name]:[impact]],3,FALSE)</f>
        <v>0</v>
      </c>
      <c r="D400" s="107">
        <v>0</v>
      </c>
      <c r="E400" s="5">
        <f t="shared" si="29"/>
        <v>0</v>
      </c>
    </row>
    <row r="401" spans="2:5" x14ac:dyDescent="0.35">
      <c r="B401" s="108" t="s">
        <v>211</v>
      </c>
      <c r="C401" s="4">
        <f>VLOOKUP(B401,Table1[[name]:[impact]],3,FALSE)</f>
        <v>0</v>
      </c>
      <c r="D401" s="107">
        <v>0</v>
      </c>
      <c r="E401" s="5">
        <f t="shared" si="29"/>
        <v>0</v>
      </c>
    </row>
    <row r="402" spans="2:5" x14ac:dyDescent="0.35">
      <c r="B402" s="108" t="s">
        <v>211</v>
      </c>
      <c r="C402" s="4">
        <f>VLOOKUP(B402,Table1[[name]:[impact]],3,FALSE)</f>
        <v>0</v>
      </c>
      <c r="D402" s="107">
        <v>0</v>
      </c>
      <c r="E402" s="5">
        <f t="shared" si="29"/>
        <v>0</v>
      </c>
    </row>
    <row r="403" spans="2:5" x14ac:dyDescent="0.35">
      <c r="B403" s="108" t="s">
        <v>211</v>
      </c>
      <c r="C403" s="4">
        <f>VLOOKUP(B403,Table1[[name]:[impact]],3,FALSE)</f>
        <v>0</v>
      </c>
      <c r="D403" s="107">
        <v>0</v>
      </c>
      <c r="E403" s="5">
        <f t="shared" si="29"/>
        <v>0</v>
      </c>
    </row>
    <row r="404" spans="2:5" x14ac:dyDescent="0.35">
      <c r="B404" s="108" t="s">
        <v>211</v>
      </c>
      <c r="C404" s="4">
        <f>VLOOKUP(B404,Table1[[name]:[impact]],3,FALSE)</f>
        <v>0</v>
      </c>
      <c r="D404" s="107">
        <v>0</v>
      </c>
      <c r="E404" s="5">
        <f t="shared" si="29"/>
        <v>0</v>
      </c>
    </row>
    <row r="405" spans="2:5" x14ac:dyDescent="0.35">
      <c r="B405" s="108" t="s">
        <v>211</v>
      </c>
      <c r="C405" s="4">
        <f>VLOOKUP(B405,Table1[[name]:[impact]],3,FALSE)</f>
        <v>0</v>
      </c>
      <c r="D405" s="107">
        <v>0</v>
      </c>
      <c r="E405" s="5">
        <f t="shared" si="29"/>
        <v>0</v>
      </c>
    </row>
    <row r="406" spans="2:5" x14ac:dyDescent="0.35">
      <c r="B406" s="108" t="s">
        <v>211</v>
      </c>
      <c r="C406" s="4">
        <f>VLOOKUP(B406,Table1[[name]:[impact]],3,FALSE)</f>
        <v>0</v>
      </c>
      <c r="D406" s="107">
        <v>0</v>
      </c>
      <c r="E406" s="5">
        <f t="shared" si="29"/>
        <v>0</v>
      </c>
    </row>
    <row r="407" spans="2:5" x14ac:dyDescent="0.35">
      <c r="B407" s="108" t="s">
        <v>211</v>
      </c>
      <c r="C407" s="4">
        <f>VLOOKUP(B407,Table1[[name]:[impact]],3,FALSE)</f>
        <v>0</v>
      </c>
      <c r="D407" s="107">
        <v>0</v>
      </c>
      <c r="E407" s="5">
        <f t="shared" si="29"/>
        <v>0</v>
      </c>
    </row>
    <row r="408" spans="2:5" x14ac:dyDescent="0.35">
      <c r="B408" s="108" t="s">
        <v>211</v>
      </c>
      <c r="C408" s="4">
        <f>VLOOKUP(B408,Table1[[name]:[impact]],3,FALSE)</f>
        <v>0</v>
      </c>
      <c r="D408" s="107">
        <v>0</v>
      </c>
      <c r="E408" s="5">
        <f t="shared" si="29"/>
        <v>0</v>
      </c>
    </row>
    <row r="409" spans="2:5" x14ac:dyDescent="0.35">
      <c r="B409" s="108" t="s">
        <v>211</v>
      </c>
      <c r="C409" s="4">
        <f>VLOOKUP(B409,Table1[[name]:[impact]],3,FALSE)</f>
        <v>0</v>
      </c>
      <c r="D409" s="107">
        <v>0</v>
      </c>
      <c r="E409" s="5">
        <f t="shared" si="29"/>
        <v>0</v>
      </c>
    </row>
    <row r="410" spans="2:5" x14ac:dyDescent="0.35">
      <c r="B410" s="108" t="s">
        <v>211</v>
      </c>
      <c r="C410" s="4">
        <f>VLOOKUP(B410,Table1[[name]:[impact]],3,FALSE)</f>
        <v>0</v>
      </c>
      <c r="D410" s="107">
        <v>0</v>
      </c>
      <c r="E410" s="5">
        <f t="shared" si="29"/>
        <v>0</v>
      </c>
    </row>
    <row r="411" spans="2:5" x14ac:dyDescent="0.35">
      <c r="B411" s="108" t="s">
        <v>211</v>
      </c>
      <c r="C411" s="4">
        <f>VLOOKUP(B411,Table1[[name]:[impact]],3,FALSE)</f>
        <v>0</v>
      </c>
      <c r="D411" s="107">
        <v>0</v>
      </c>
      <c r="E411" s="5">
        <f t="shared" si="29"/>
        <v>0</v>
      </c>
    </row>
    <row r="412" spans="2:5" x14ac:dyDescent="0.35">
      <c r="B412" s="108" t="s">
        <v>211</v>
      </c>
      <c r="C412" s="4">
        <f>VLOOKUP(B412,Table1[[name]:[impact]],3,FALSE)</f>
        <v>0</v>
      </c>
      <c r="D412" s="107">
        <v>0</v>
      </c>
      <c r="E412" s="5">
        <f t="shared" si="29"/>
        <v>0</v>
      </c>
    </row>
    <row r="413" spans="2:5" x14ac:dyDescent="0.35">
      <c r="B413" s="108" t="s">
        <v>211</v>
      </c>
      <c r="C413" s="4">
        <f>VLOOKUP(B413,Table1[[name]:[impact]],3,FALSE)</f>
        <v>0</v>
      </c>
      <c r="D413" s="107">
        <v>0</v>
      </c>
      <c r="E413" s="5">
        <f t="shared" si="29"/>
        <v>0</v>
      </c>
    </row>
    <row r="414" spans="2:5" x14ac:dyDescent="0.35">
      <c r="B414" s="108" t="s">
        <v>211</v>
      </c>
      <c r="C414" s="4">
        <f>VLOOKUP(B414,Table1[[name]:[impact]],3,FALSE)</f>
        <v>0</v>
      </c>
      <c r="D414" s="107">
        <v>0</v>
      </c>
      <c r="E414" s="5">
        <f t="shared" si="29"/>
        <v>0</v>
      </c>
    </row>
    <row r="415" spans="2:5" x14ac:dyDescent="0.35">
      <c r="B415" s="3"/>
      <c r="C415" s="4"/>
      <c r="D415" s="4"/>
      <c r="E415" s="5"/>
    </row>
    <row r="416" spans="2:5" x14ac:dyDescent="0.35">
      <c r="B416" s="3" t="s">
        <v>256</v>
      </c>
      <c r="C416" s="4"/>
      <c r="D416" s="95">
        <f>SUM(D395:D414)</f>
        <v>0</v>
      </c>
      <c r="E416" s="94">
        <f>SUM(E395:E414)</f>
        <v>0</v>
      </c>
    </row>
    <row r="417" spans="2:5" x14ac:dyDescent="0.35">
      <c r="B417" s="3" t="s">
        <v>257</v>
      </c>
      <c r="C417" s="100">
        <v>0</v>
      </c>
      <c r="D417" s="95">
        <f>D416-(C417*D416)</f>
        <v>0</v>
      </c>
      <c r="E417" s="94"/>
    </row>
    <row r="418" spans="2:5" x14ac:dyDescent="0.35">
      <c r="B418" s="3" t="s">
        <v>258</v>
      </c>
      <c r="C418" s="4"/>
      <c r="D418" s="4"/>
      <c r="E418" s="94">
        <f>IFERROR(E416/D417,0)</f>
        <v>0</v>
      </c>
    </row>
    <row r="419" spans="2:5" x14ac:dyDescent="0.35">
      <c r="B419" s="101" t="s">
        <v>283</v>
      </c>
      <c r="C419" s="102"/>
      <c r="D419" s="103">
        <v>0</v>
      </c>
      <c r="E419" s="104">
        <f>E418*D419</f>
        <v>0</v>
      </c>
    </row>
    <row r="420" spans="2:5" x14ac:dyDescent="0.35">
      <c r="B420" s="87" t="s">
        <v>259</v>
      </c>
      <c r="C420" s="105">
        <f>IFERROR(D417/D419,0)</f>
        <v>0</v>
      </c>
      <c r="D420" s="52"/>
      <c r="E420" s="97"/>
    </row>
    <row r="422" spans="2:5" x14ac:dyDescent="0.35">
      <c r="B422" s="2" t="s">
        <v>269</v>
      </c>
      <c r="C422" s="98" t="s">
        <v>211</v>
      </c>
      <c r="D422" s="92"/>
      <c r="E422" s="99"/>
    </row>
    <row r="423" spans="2:5" x14ac:dyDescent="0.35">
      <c r="B423" s="3" t="s">
        <v>208</v>
      </c>
      <c r="C423" s="4" t="s">
        <v>207</v>
      </c>
      <c r="D423" s="4" t="s">
        <v>209</v>
      </c>
      <c r="E423" s="5" t="s">
        <v>210</v>
      </c>
    </row>
    <row r="424" spans="2:5" x14ac:dyDescent="0.35">
      <c r="B424" s="108" t="s">
        <v>211</v>
      </c>
      <c r="C424" s="4">
        <f>VLOOKUP(B424,Table1[[name]:[impact]],3,FALSE)</f>
        <v>0</v>
      </c>
      <c r="D424" s="107">
        <v>0</v>
      </c>
      <c r="E424" s="5">
        <f t="shared" ref="E424:E443" si="30">C424*D424</f>
        <v>0</v>
      </c>
    </row>
    <row r="425" spans="2:5" x14ac:dyDescent="0.35">
      <c r="B425" s="108" t="s">
        <v>211</v>
      </c>
      <c r="C425" s="4">
        <f>VLOOKUP(B425,Table1[[name]:[impact]],3,FALSE)</f>
        <v>0</v>
      </c>
      <c r="D425" s="107">
        <v>0</v>
      </c>
      <c r="E425" s="5">
        <f t="shared" si="30"/>
        <v>0</v>
      </c>
    </row>
    <row r="426" spans="2:5" x14ac:dyDescent="0.35">
      <c r="B426" s="108" t="s">
        <v>211</v>
      </c>
      <c r="C426" s="4">
        <f>VLOOKUP(B426,Table1[[name]:[impact]],3,FALSE)</f>
        <v>0</v>
      </c>
      <c r="D426" s="107">
        <v>0</v>
      </c>
      <c r="E426" s="5">
        <f t="shared" si="30"/>
        <v>0</v>
      </c>
    </row>
    <row r="427" spans="2:5" x14ac:dyDescent="0.35">
      <c r="B427" s="108" t="s">
        <v>211</v>
      </c>
      <c r="C427" s="4">
        <f>VLOOKUP(B427,Table1[[name]:[impact]],3,FALSE)</f>
        <v>0</v>
      </c>
      <c r="D427" s="107">
        <v>0</v>
      </c>
      <c r="E427" s="5">
        <f t="shared" si="30"/>
        <v>0</v>
      </c>
    </row>
    <row r="428" spans="2:5" x14ac:dyDescent="0.35">
      <c r="B428" s="108" t="s">
        <v>211</v>
      </c>
      <c r="C428" s="4">
        <f>VLOOKUP(B428,Table1[[name]:[impact]],3,FALSE)</f>
        <v>0</v>
      </c>
      <c r="D428" s="107">
        <v>0</v>
      </c>
      <c r="E428" s="5">
        <f t="shared" si="30"/>
        <v>0</v>
      </c>
    </row>
    <row r="429" spans="2:5" x14ac:dyDescent="0.35">
      <c r="B429" s="108" t="s">
        <v>211</v>
      </c>
      <c r="C429" s="4">
        <f>VLOOKUP(B429,Table1[[name]:[impact]],3,FALSE)</f>
        <v>0</v>
      </c>
      <c r="D429" s="107">
        <v>0</v>
      </c>
      <c r="E429" s="5">
        <f t="shared" si="30"/>
        <v>0</v>
      </c>
    </row>
    <row r="430" spans="2:5" x14ac:dyDescent="0.35">
      <c r="B430" s="108" t="s">
        <v>211</v>
      </c>
      <c r="C430" s="4">
        <f>VLOOKUP(B430,Table1[[name]:[impact]],3,FALSE)</f>
        <v>0</v>
      </c>
      <c r="D430" s="107">
        <v>0</v>
      </c>
      <c r="E430" s="5">
        <f t="shared" si="30"/>
        <v>0</v>
      </c>
    </row>
    <row r="431" spans="2:5" x14ac:dyDescent="0.35">
      <c r="B431" s="108" t="s">
        <v>211</v>
      </c>
      <c r="C431" s="4">
        <f>VLOOKUP(B431,Table1[[name]:[impact]],3,FALSE)</f>
        <v>0</v>
      </c>
      <c r="D431" s="107">
        <v>0</v>
      </c>
      <c r="E431" s="5">
        <f t="shared" si="30"/>
        <v>0</v>
      </c>
    </row>
    <row r="432" spans="2:5" x14ac:dyDescent="0.35">
      <c r="B432" s="108" t="s">
        <v>211</v>
      </c>
      <c r="C432" s="4">
        <f>VLOOKUP(B432,Table1[[name]:[impact]],3,FALSE)</f>
        <v>0</v>
      </c>
      <c r="D432" s="107">
        <v>0</v>
      </c>
      <c r="E432" s="5">
        <f t="shared" si="30"/>
        <v>0</v>
      </c>
    </row>
    <row r="433" spans="2:5" x14ac:dyDescent="0.35">
      <c r="B433" s="108" t="s">
        <v>211</v>
      </c>
      <c r="C433" s="4">
        <f>VLOOKUP(B433,Table1[[name]:[impact]],3,FALSE)</f>
        <v>0</v>
      </c>
      <c r="D433" s="107">
        <v>0</v>
      </c>
      <c r="E433" s="5">
        <f t="shared" si="30"/>
        <v>0</v>
      </c>
    </row>
    <row r="434" spans="2:5" x14ac:dyDescent="0.35">
      <c r="B434" s="108" t="s">
        <v>211</v>
      </c>
      <c r="C434" s="4">
        <f>VLOOKUP(B434,Table1[[name]:[impact]],3,FALSE)</f>
        <v>0</v>
      </c>
      <c r="D434" s="107">
        <v>0</v>
      </c>
      <c r="E434" s="5">
        <f t="shared" si="30"/>
        <v>0</v>
      </c>
    </row>
    <row r="435" spans="2:5" x14ac:dyDescent="0.35">
      <c r="B435" s="108" t="s">
        <v>211</v>
      </c>
      <c r="C435" s="4">
        <f>VLOOKUP(B435,Table1[[name]:[impact]],3,FALSE)</f>
        <v>0</v>
      </c>
      <c r="D435" s="107">
        <v>0</v>
      </c>
      <c r="E435" s="5">
        <f t="shared" si="30"/>
        <v>0</v>
      </c>
    </row>
    <row r="436" spans="2:5" x14ac:dyDescent="0.35">
      <c r="B436" s="108" t="s">
        <v>211</v>
      </c>
      <c r="C436" s="4">
        <f>VLOOKUP(B436,Table1[[name]:[impact]],3,FALSE)</f>
        <v>0</v>
      </c>
      <c r="D436" s="107">
        <v>0</v>
      </c>
      <c r="E436" s="5">
        <f t="shared" si="30"/>
        <v>0</v>
      </c>
    </row>
    <row r="437" spans="2:5" x14ac:dyDescent="0.35">
      <c r="B437" s="108" t="s">
        <v>211</v>
      </c>
      <c r="C437" s="4">
        <f>VLOOKUP(B437,Table1[[name]:[impact]],3,FALSE)</f>
        <v>0</v>
      </c>
      <c r="D437" s="107">
        <v>0</v>
      </c>
      <c r="E437" s="5">
        <f t="shared" si="30"/>
        <v>0</v>
      </c>
    </row>
    <row r="438" spans="2:5" x14ac:dyDescent="0.35">
      <c r="B438" s="108" t="s">
        <v>211</v>
      </c>
      <c r="C438" s="4">
        <f>VLOOKUP(B438,Table1[[name]:[impact]],3,FALSE)</f>
        <v>0</v>
      </c>
      <c r="D438" s="107">
        <v>0</v>
      </c>
      <c r="E438" s="5">
        <f t="shared" si="30"/>
        <v>0</v>
      </c>
    </row>
    <row r="439" spans="2:5" x14ac:dyDescent="0.35">
      <c r="B439" s="108" t="s">
        <v>211</v>
      </c>
      <c r="C439" s="4">
        <f>VLOOKUP(B439,Table1[[name]:[impact]],3,FALSE)</f>
        <v>0</v>
      </c>
      <c r="D439" s="107">
        <v>0</v>
      </c>
      <c r="E439" s="5">
        <f t="shared" si="30"/>
        <v>0</v>
      </c>
    </row>
    <row r="440" spans="2:5" x14ac:dyDescent="0.35">
      <c r="B440" s="108" t="s">
        <v>211</v>
      </c>
      <c r="C440" s="4">
        <f>VLOOKUP(B440,Table1[[name]:[impact]],3,FALSE)</f>
        <v>0</v>
      </c>
      <c r="D440" s="107">
        <v>0</v>
      </c>
      <c r="E440" s="5">
        <f t="shared" si="30"/>
        <v>0</v>
      </c>
    </row>
    <row r="441" spans="2:5" x14ac:dyDescent="0.35">
      <c r="B441" s="108" t="s">
        <v>211</v>
      </c>
      <c r="C441" s="4">
        <f>VLOOKUP(B441,Table1[[name]:[impact]],3,FALSE)</f>
        <v>0</v>
      </c>
      <c r="D441" s="107">
        <v>0</v>
      </c>
      <c r="E441" s="5">
        <f t="shared" si="30"/>
        <v>0</v>
      </c>
    </row>
    <row r="442" spans="2:5" x14ac:dyDescent="0.35">
      <c r="B442" s="108" t="s">
        <v>211</v>
      </c>
      <c r="C442" s="4">
        <f>VLOOKUP(B442,Table1[[name]:[impact]],3,FALSE)</f>
        <v>0</v>
      </c>
      <c r="D442" s="107">
        <v>0</v>
      </c>
      <c r="E442" s="5">
        <f t="shared" si="30"/>
        <v>0</v>
      </c>
    </row>
    <row r="443" spans="2:5" x14ac:dyDescent="0.35">
      <c r="B443" s="108" t="s">
        <v>211</v>
      </c>
      <c r="C443" s="4">
        <f>VLOOKUP(B443,Table1[[name]:[impact]],3,FALSE)</f>
        <v>0</v>
      </c>
      <c r="D443" s="107">
        <v>0</v>
      </c>
      <c r="E443" s="5">
        <f t="shared" si="30"/>
        <v>0</v>
      </c>
    </row>
    <row r="444" spans="2:5" x14ac:dyDescent="0.35">
      <c r="B444" s="3"/>
      <c r="C444" s="4"/>
      <c r="D444" s="4"/>
      <c r="E444" s="5"/>
    </row>
    <row r="445" spans="2:5" x14ac:dyDescent="0.35">
      <c r="B445" s="3" t="s">
        <v>256</v>
      </c>
      <c r="C445" s="4"/>
      <c r="D445" s="95">
        <f>SUM(D424:D443)</f>
        <v>0</v>
      </c>
      <c r="E445" s="94">
        <f>SUM(E424:E443)</f>
        <v>0</v>
      </c>
    </row>
    <row r="446" spans="2:5" x14ac:dyDescent="0.35">
      <c r="B446" s="3" t="s">
        <v>257</v>
      </c>
      <c r="C446" s="100">
        <v>0</v>
      </c>
      <c r="D446" s="95">
        <f>D445-(C446*D445)</f>
        <v>0</v>
      </c>
      <c r="E446" s="94"/>
    </row>
    <row r="447" spans="2:5" x14ac:dyDescent="0.35">
      <c r="B447" s="3" t="s">
        <v>258</v>
      </c>
      <c r="C447" s="4"/>
      <c r="D447" s="4"/>
      <c r="E447" s="94">
        <f>IFERROR(E445/D446,0)</f>
        <v>0</v>
      </c>
    </row>
    <row r="448" spans="2:5" x14ac:dyDescent="0.35">
      <c r="B448" s="101" t="s">
        <v>283</v>
      </c>
      <c r="C448" s="102"/>
      <c r="D448" s="103">
        <v>0</v>
      </c>
      <c r="E448" s="104">
        <f>E447*D448</f>
        <v>0</v>
      </c>
    </row>
    <row r="449" spans="2:5" x14ac:dyDescent="0.35">
      <c r="B449" s="87" t="s">
        <v>259</v>
      </c>
      <c r="C449" s="105">
        <f>IFERROR(D446/D448,0)</f>
        <v>0</v>
      </c>
      <c r="D449" s="52"/>
      <c r="E449" s="97"/>
    </row>
  </sheetData>
  <dataValidations count="2">
    <dataValidation type="list" errorStyle="warning" allowBlank="1" showInputMessage="1" showErrorMessage="1" sqref="S10:S13 S18:S20" xr:uid="{7675F029-B0E0-4A78-B3E7-F2DE2C541866}">
      <formula1>$J$14:$J$15</formula1>
    </dataValidation>
    <dataValidation type="list" allowBlank="1" showInputMessage="1" showErrorMessage="1" sqref="T10:T13 T18:T20" xr:uid="{B8ADF783-09B9-46B5-B635-4FA61734D399}">
      <formula1>$J$16:$J$17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alitse lisuketyyppi." prompt="Samaan aikaan voi olla sekä lisuke että vegaanilisuke, mutta ei kahta samaa." xr:uid="{AD157863-26F9-45D4-96E5-C22D5161BC0A}">
          <x14:formula1>
            <xm:f>Taustatiedot!$A$9:$A$10</xm:f>
          </x14:formula1>
          <xm:sqref>C39 C9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A014A454-0EDC-4E03-BB3F-83CB9091EAA9}">
          <x14:formula1>
            <xm:f>Taustatiedot!$A$2:$A$13</xm:f>
          </x14:formula1>
          <xm:sqref>C335 C422 C393 C74 C103 C132 C161 C190 C219 C248 C277 C306 C364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B3201FAA-F216-40CA-BBE5-72FCF337EA18}">
          <x14:formula1>
            <xm:f>Taustatiedot!$A$3:$A$12</xm:f>
          </x14:formula1>
          <xm:sqref>C70:C72</xm:sqref>
        </x14:dataValidation>
        <x14:dataValidation type="list" allowBlank="1" showInputMessage="1" showErrorMessage="1" xr:uid="{C6E8E878-47A1-498E-B4D0-6B04BAC5AD7A}">
          <x14:formula1>
            <xm:f>Kertoimet!$A$3:$A$177</xm:f>
          </x14:formula1>
          <xm:sqref>B11:B30 B41:B60 B76:B95 B424:B443 B105:B124 B163:B182 B192:B211 B221:B240 B250:B269 B279:B298 B308:B327 B337:B356 B366:B385 B395:B414 B134:B153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042E-50A3-47B3-8EDB-D4DA0DA5A6B4}">
  <sheetPr>
    <tabColor theme="5" tint="0.59999389629810485"/>
  </sheetPr>
  <dimension ref="B4:W449"/>
  <sheetViews>
    <sheetView workbookViewId="0"/>
  </sheetViews>
  <sheetFormatPr defaultColWidth="8.7265625" defaultRowHeight="14.5" x14ac:dyDescent="0.35"/>
  <cols>
    <col min="1" max="1" width="8.7265625" style="1"/>
    <col min="2" max="2" width="34" style="1" customWidth="1"/>
    <col min="3" max="3" width="22.453125" style="1" customWidth="1"/>
    <col min="4" max="4" width="10.1796875" style="1" customWidth="1"/>
    <col min="5" max="5" width="12.81640625" style="1" customWidth="1"/>
    <col min="6" max="7" width="8.7265625" style="1"/>
    <col min="8" max="8" width="8.7265625" style="5"/>
    <col min="9" max="9" width="8.7265625" style="55" hidden="1" customWidth="1"/>
    <col min="10" max="10" width="26.453125" style="1" bestFit="1" customWidth="1"/>
    <col min="11" max="15" width="8.7265625" style="1"/>
    <col min="16" max="16" width="10.7265625" style="1" customWidth="1"/>
    <col min="17" max="17" width="11.26953125" style="1" customWidth="1"/>
    <col min="18" max="18" width="10.81640625" style="1" customWidth="1"/>
    <col min="19" max="19" width="14.54296875" style="1" bestFit="1" customWidth="1"/>
    <col min="20" max="20" width="15.453125" style="1" bestFit="1" customWidth="1"/>
    <col min="21" max="21" width="11" style="1" customWidth="1"/>
    <col min="22" max="22" width="10.81640625" style="1" customWidth="1"/>
    <col min="23" max="23" width="8.7265625" style="1" hidden="1" customWidth="1"/>
    <col min="24" max="16384" width="8.7265625" style="1"/>
  </cols>
  <sheetData>
    <row r="4" spans="2:23" x14ac:dyDescent="0.35">
      <c r="B4" s="1" t="s">
        <v>287</v>
      </c>
      <c r="C4" s="106">
        <v>0</v>
      </c>
      <c r="D4" s="1" t="s">
        <v>31</v>
      </c>
      <c r="E4" s="10"/>
    </row>
    <row r="5" spans="2:23" x14ac:dyDescent="0.35">
      <c r="B5" s="1" t="s">
        <v>252</v>
      </c>
      <c r="C5" s="106">
        <v>0</v>
      </c>
      <c r="D5" s="1" t="s">
        <v>31</v>
      </c>
      <c r="E5" s="10"/>
    </row>
    <row r="6" spans="2:23" x14ac:dyDescent="0.35">
      <c r="B6" s="1" t="s">
        <v>245</v>
      </c>
      <c r="C6" s="106">
        <v>0</v>
      </c>
      <c r="D6" s="1" t="s">
        <v>251</v>
      </c>
      <c r="E6" s="10"/>
    </row>
    <row r="7" spans="2:23" s="24" customFormat="1" ht="15" thickBot="1" x14ac:dyDescent="0.4">
      <c r="E7" s="85"/>
      <c r="H7" s="88"/>
      <c r="I7" s="86"/>
    </row>
    <row r="8" spans="2:23" ht="15" thickBot="1" x14ac:dyDescent="0.4">
      <c r="B8" s="9" t="s">
        <v>284</v>
      </c>
      <c r="E8" s="10"/>
    </row>
    <row r="9" spans="2:23" s="50" customFormat="1" ht="72.5" x14ac:dyDescent="0.35">
      <c r="B9" s="51" t="s">
        <v>281</v>
      </c>
      <c r="C9" s="84" t="s">
        <v>272</v>
      </c>
      <c r="E9" s="54"/>
      <c r="H9" s="89"/>
      <c r="I9" s="56"/>
      <c r="J9" s="77" t="s">
        <v>274</v>
      </c>
      <c r="K9" s="59" t="s">
        <v>249</v>
      </c>
      <c r="L9" s="59" t="s">
        <v>262</v>
      </c>
      <c r="M9" s="59" t="s">
        <v>261</v>
      </c>
      <c r="N9" s="58" t="s">
        <v>264</v>
      </c>
      <c r="O9" s="58" t="s">
        <v>260</v>
      </c>
      <c r="P9" s="59" t="s">
        <v>268</v>
      </c>
      <c r="Q9" s="59" t="s">
        <v>263</v>
      </c>
      <c r="R9" s="58" t="s">
        <v>266</v>
      </c>
      <c r="S9" s="120" t="s">
        <v>289</v>
      </c>
      <c r="T9" s="121" t="s">
        <v>290</v>
      </c>
      <c r="U9" s="122" t="s">
        <v>288</v>
      </c>
      <c r="V9" s="59" t="s">
        <v>265</v>
      </c>
    </row>
    <row r="10" spans="2:23" x14ac:dyDescent="0.35">
      <c r="B10" s="91" t="s">
        <v>208</v>
      </c>
      <c r="C10" s="92" t="s">
        <v>207</v>
      </c>
      <c r="D10" s="92" t="s">
        <v>209</v>
      </c>
      <c r="E10" s="93" t="s">
        <v>210</v>
      </c>
      <c r="I10" s="55">
        <f t="shared" ref="I10:I20" si="0">SUMIF(J10,"vegaani*",W10)</f>
        <v>1</v>
      </c>
      <c r="J10" s="78" t="str">
        <f>Taustatiedot!A6</f>
        <v>vegaaniruoka</v>
      </c>
      <c r="K10" s="63">
        <f t="shared" ref="K10:K15" si="1">SUMIF($C$9,J10,$E$32)+SUMIF($C$39,J10,$E$62)+SUMIF($C$74,J10,$E$97)+SUMIF($C$103,J10,$E$126)+SUMIF($C$132,J10,$E$155)+SUMIF($C$161,J10,$E$184)+SUMIF($C$190,J10,$E$213)+SUMIF($C$219,J10,$E$242)+SUMIF($C$248,J10,$E$271)+SUMIF($C$277,J10,$E$300)+SUMIF($C$306,J10,$E$329)+SUMIF($C$335,J10,$E$358)+SUMIF($C$364,J10,$E$387)+SUMIF($C$393,J10,$E$416)+SUMIF($C$422,J10,$E$445)</f>
        <v>0</v>
      </c>
      <c r="L10" s="63">
        <f>IFERROR(K10/$C$6,0)</f>
        <v>0</v>
      </c>
      <c r="M10" s="63">
        <f t="shared" ref="M10:M15" si="2">SUMIF($C$9,J10,$D$32)+SUMIF($C$39,J10,$D$62)+SUMIF($C$74,J10,$D$98)+SUMIF($C$103,J10,$D$127)+SUMIF($C$132,J10,$D$156)+SUMIF($C$161,J10,$D$185)+SUMIF($C$190,J10,$D$214)+SUMIF($C$219,J10,$D$243)+SUMIF($C$248,J10,$D$272)+SUMIF($C$277,J10,$D$301)+SUMIF($C$306,J10,$D$330)+SUMIF($C$335,J10,$D$359)+SUMIF($C$364,J10,$D$388)+SUMIF($C$393,J10,$D$417)+SUMIF($C$422,J10,$D$446)</f>
        <v>0</v>
      </c>
      <c r="N10" s="64">
        <f>SUMIF($C$74,J10,$C$101)+SUMIF($C$103,J10,$C$130)+SUMIF($C$132,J10,$C$159)+SUMIF($C$161,J10,$C$188)+SUMIF($C$190,J10,$C$217)+SUMIF($C$219,J10,$C$246)+SUMIF($C$248,J10,$C$275)+SUMIF($C$277,J10,$C$304)+SUMIF($C$306,J10,$C$333)+SUMIF($C$335,J10,$C$362)+SUMIF($C$364,J10,$C$391)+SUMIF($C$393,J10,$C$420)+SUMIF($C$422,J10,$C$449)</f>
        <v>0</v>
      </c>
      <c r="O10" s="65">
        <f>IFERROR(K10/N10,0)</f>
        <v>0</v>
      </c>
      <c r="P10" s="66">
        <f>IFERROR(M10/SUM($M$10:$M$13,$M$18:$M$20),0)</f>
        <v>0</v>
      </c>
      <c r="Q10" s="67">
        <f>$C$6*P10</f>
        <v>0</v>
      </c>
      <c r="R10" s="65">
        <f>IFERROR(K10/Q10,0)</f>
        <v>0</v>
      </c>
      <c r="S10" s="112"/>
      <c r="T10" s="110"/>
      <c r="U10" s="117">
        <f>R10+IFERROR(VLOOKUP(S10,$J$9:$R$23,9,FALSE),0)+IFERROR(VLOOKUP(T10,$J$9:$R$23,9,FALSE),0)</f>
        <v>0</v>
      </c>
      <c r="V10" s="63">
        <f>U10*Q10</f>
        <v>0</v>
      </c>
      <c r="W10" s="1">
        <v>1</v>
      </c>
    </row>
    <row r="11" spans="2:23" x14ac:dyDescent="0.35">
      <c r="B11" s="108" t="s">
        <v>211</v>
      </c>
      <c r="C11" s="95">
        <f>VLOOKUP(B11,Table1[[name]:[impact]],3,FALSE)</f>
        <v>0</v>
      </c>
      <c r="D11" s="107">
        <v>0</v>
      </c>
      <c r="E11" s="94">
        <f t="shared" ref="E11:E30" si="3">C11*D11</f>
        <v>0</v>
      </c>
      <c r="I11" s="55">
        <f t="shared" si="0"/>
        <v>0</v>
      </c>
      <c r="J11" s="79" t="str">
        <f>Taustatiedot!A5</f>
        <v>kasvisruoka</v>
      </c>
      <c r="K11" s="63">
        <f t="shared" si="1"/>
        <v>0</v>
      </c>
      <c r="L11" s="63">
        <f t="shared" ref="L11:L22" si="4">IFERROR(K11/$C$6,0)</f>
        <v>0</v>
      </c>
      <c r="M11" s="63">
        <f t="shared" si="2"/>
        <v>0</v>
      </c>
      <c r="N11" s="64">
        <f>SUMIF($C$74,J11,$C$101)+SUMIF($C$103,J11,$C$130)+SUMIF($C$132,J11,$C$159)+SUMIF($C$161,J11,$C$188)+SUMIF($C$190,J11,$C$217)+SUMIF($C$219,J11,$C$246)+SUMIF($C$248,J11,$C$275)+SUMIF($C$277,J11,$C$304)+SUMIF($C$306,J11,$C$333)+SUMIF($C$335,J11,$C$362)+SUMIF($C$364,J11,$C$391)+SUMIF($C$393,J11,$C$420)+SUMIF($C$422,J11,$C$449)</f>
        <v>0</v>
      </c>
      <c r="O11" s="65">
        <f t="shared" ref="O11:O13" si="5">IFERROR(K11/N11,0)</f>
        <v>0</v>
      </c>
      <c r="P11" s="66">
        <f t="shared" ref="P11:P13" si="6">IFERROR(M11/SUM($M$10:$M$13,$M$18:$M$20),0)</f>
        <v>0</v>
      </c>
      <c r="Q11" s="67">
        <f t="shared" ref="Q11:Q12" si="7">$C$6*P11</f>
        <v>0</v>
      </c>
      <c r="R11" s="65">
        <f t="shared" ref="R11:R13" si="8">IFERROR(K11/Q11,0)</f>
        <v>0</v>
      </c>
      <c r="S11" s="112"/>
      <c r="T11" s="110"/>
      <c r="U11" s="117">
        <f t="shared" ref="U11:U13" si="9">R11+IFERROR(VLOOKUP(S11,$J$9:$R$23,9,FALSE),0)+IFERROR(VLOOKUP(T11,$J$9:$R$23,9,FALSE),0)</f>
        <v>0</v>
      </c>
      <c r="V11" s="63">
        <f>U11*Q11</f>
        <v>0</v>
      </c>
      <c r="W11" s="1">
        <v>1</v>
      </c>
    </row>
    <row r="12" spans="2:23" x14ac:dyDescent="0.35">
      <c r="B12" s="108" t="s">
        <v>211</v>
      </c>
      <c r="C12" s="95">
        <f>VLOOKUP(B12,Table1[[name]:[impact]],3,FALSE)</f>
        <v>0</v>
      </c>
      <c r="D12" s="107">
        <v>0</v>
      </c>
      <c r="E12" s="94">
        <f t="shared" si="3"/>
        <v>0</v>
      </c>
      <c r="I12" s="55">
        <f t="shared" si="0"/>
        <v>0</v>
      </c>
      <c r="J12" s="79" t="str">
        <f>Taustatiedot!A4</f>
        <v>kalaruoka</v>
      </c>
      <c r="K12" s="63">
        <f t="shared" si="1"/>
        <v>0</v>
      </c>
      <c r="L12" s="63">
        <f t="shared" si="4"/>
        <v>0</v>
      </c>
      <c r="M12" s="63">
        <f t="shared" si="2"/>
        <v>0</v>
      </c>
      <c r="N12" s="64">
        <f>SUMIF($C$74,J12,$C$101)+SUMIF($C$103,J12,$C$130)+SUMIF($C$132,J12,$C$159)+SUMIF($C$161,J12,$C$188)+SUMIF($C$190,J12,$C$217)+SUMIF($C$219,J12,$C$246)+SUMIF($C$248,J12,$C$275)+SUMIF($C$277,J12,$C$304)+SUMIF($C$306,J12,$C$333)+SUMIF($C$335,J12,$C$362)+SUMIF($C$364,J12,$C$391)+SUMIF($C$393,J12,$C$420)+SUMIF($C$422,J12,$C$449)</f>
        <v>0</v>
      </c>
      <c r="O12" s="65">
        <f t="shared" si="5"/>
        <v>0</v>
      </c>
      <c r="P12" s="66">
        <f t="shared" si="6"/>
        <v>0</v>
      </c>
      <c r="Q12" s="67">
        <f t="shared" si="7"/>
        <v>0</v>
      </c>
      <c r="R12" s="65">
        <f t="shared" si="8"/>
        <v>0</v>
      </c>
      <c r="S12" s="112"/>
      <c r="T12" s="110"/>
      <c r="U12" s="117">
        <f t="shared" si="9"/>
        <v>0</v>
      </c>
      <c r="V12" s="63">
        <f>U12*Q12</f>
        <v>0</v>
      </c>
      <c r="W12" s="1">
        <v>1</v>
      </c>
    </row>
    <row r="13" spans="2:23" x14ac:dyDescent="0.35">
      <c r="B13" s="108" t="s">
        <v>211</v>
      </c>
      <c r="C13" s="95">
        <f>VLOOKUP(B13,Table1[[name]:[impact]],3,FALSE)</f>
        <v>0</v>
      </c>
      <c r="D13" s="107">
        <v>0</v>
      </c>
      <c r="E13" s="94">
        <f t="shared" si="3"/>
        <v>0</v>
      </c>
      <c r="I13" s="55">
        <f t="shared" si="0"/>
        <v>0</v>
      </c>
      <c r="J13" s="78" t="str">
        <f>Taustatiedot!A3</f>
        <v>liharuoka</v>
      </c>
      <c r="K13" s="63">
        <f t="shared" si="1"/>
        <v>0</v>
      </c>
      <c r="L13" s="63">
        <f t="shared" si="4"/>
        <v>0</v>
      </c>
      <c r="M13" s="63">
        <f t="shared" si="2"/>
        <v>0</v>
      </c>
      <c r="N13" s="64">
        <f>SUMIF($C$74,J13,$C$101)+SUMIF($C$103,J13,$C$130)+SUMIF($C$132,J13,$C$159)+SUMIF($C$161,J13,$C$188)+SUMIF($C$190,J13,$C$217)+SUMIF($C$219,J13,$C$246)+SUMIF($C$248,J13,$C$275)+SUMIF($C$277,J13,$C$304)+SUMIF($C$306,J13,$C$333)+SUMIF($C$335,J13,$C$362)+SUMIF($C$364,J13,$C$391)+SUMIF($C$393,J13,$C$420)+SUMIF($C$422,J13,$C$449)</f>
        <v>0</v>
      </c>
      <c r="O13" s="65">
        <f t="shared" si="5"/>
        <v>0</v>
      </c>
      <c r="P13" s="66">
        <f t="shared" si="6"/>
        <v>0</v>
      </c>
      <c r="Q13" s="67">
        <f>$C$6*P13</f>
        <v>0</v>
      </c>
      <c r="R13" s="65">
        <f t="shared" si="8"/>
        <v>0</v>
      </c>
      <c r="S13" s="112"/>
      <c r="T13" s="110"/>
      <c r="U13" s="117">
        <f t="shared" si="9"/>
        <v>0</v>
      </c>
      <c r="V13" s="63">
        <f>U13*Q13</f>
        <v>0</v>
      </c>
      <c r="W13" s="1">
        <v>1</v>
      </c>
    </row>
    <row r="14" spans="2:23" x14ac:dyDescent="0.35">
      <c r="B14" s="108" t="s">
        <v>211</v>
      </c>
      <c r="C14" s="95">
        <f>VLOOKUP(B14,Table1[[name]:[impact]],3,FALSE)</f>
        <v>0</v>
      </c>
      <c r="D14" s="107">
        <v>0</v>
      </c>
      <c r="E14" s="94">
        <f t="shared" si="3"/>
        <v>0</v>
      </c>
      <c r="I14" s="55">
        <f t="shared" si="0"/>
        <v>0</v>
      </c>
      <c r="J14" s="80" t="str">
        <f>Taustatiedot!A9</f>
        <v>lisukkeet</v>
      </c>
      <c r="K14" s="68">
        <f t="shared" si="1"/>
        <v>0</v>
      </c>
      <c r="L14" s="63">
        <f t="shared" si="4"/>
        <v>0</v>
      </c>
      <c r="M14" s="68">
        <f t="shared" si="2"/>
        <v>0</v>
      </c>
      <c r="N14" s="69"/>
      <c r="O14" s="65"/>
      <c r="P14" s="66"/>
      <c r="Q14" s="67">
        <f>IF($C$9=$J$14,$W$22,$W$23)</f>
        <v>0</v>
      </c>
      <c r="R14" s="65" cm="1">
        <f t="array" ref="R14">IFERROR(_xlfn.IFS($C$9="lisukkeet",$E$37/$W$22,$C$39="lisukkeet",$E$67/$W$23),0)</f>
        <v>0</v>
      </c>
      <c r="S14" s="113"/>
      <c r="T14" s="111"/>
      <c r="U14" s="118"/>
      <c r="V14" s="63"/>
      <c r="W14" s="1">
        <v>1</v>
      </c>
    </row>
    <row r="15" spans="2:23" x14ac:dyDescent="0.35">
      <c r="B15" s="108" t="s">
        <v>211</v>
      </c>
      <c r="C15" s="95">
        <f>VLOOKUP(B15,Table1[[name]:[impact]],3,FALSE)</f>
        <v>0</v>
      </c>
      <c r="D15" s="107">
        <v>0</v>
      </c>
      <c r="E15" s="94">
        <f t="shared" si="3"/>
        <v>0</v>
      </c>
      <c r="I15" s="55">
        <f t="shared" si="0"/>
        <v>1</v>
      </c>
      <c r="J15" s="80" t="str">
        <f>Taustatiedot!A10</f>
        <v>vegaanilisukkeet</v>
      </c>
      <c r="K15" s="68">
        <f t="shared" si="1"/>
        <v>0</v>
      </c>
      <c r="L15" s="63">
        <f t="shared" si="4"/>
        <v>0</v>
      </c>
      <c r="M15" s="68">
        <f t="shared" si="2"/>
        <v>0</v>
      </c>
      <c r="N15" s="69"/>
      <c r="O15" s="65"/>
      <c r="P15" s="66"/>
      <c r="Q15" s="67">
        <f>IF($C$9=$J$15,$W$22,$W$23)</f>
        <v>0</v>
      </c>
      <c r="R15" s="65" cm="1">
        <f t="array" ref="R15">IFERROR(_xlfn.IFS($C$9="vegaanilisukkeet",$E$37/$W$22,$C$39="vegaanilisukkeet",$E$67/$W$23),0)</f>
        <v>0</v>
      </c>
      <c r="S15" s="113"/>
      <c r="T15" s="111"/>
      <c r="U15" s="118"/>
      <c r="V15" s="63"/>
      <c r="W15" s="1">
        <v>1</v>
      </c>
    </row>
    <row r="16" spans="2:23" x14ac:dyDescent="0.35">
      <c r="B16" s="108" t="s">
        <v>211</v>
      </c>
      <c r="C16" s="95">
        <f>VLOOKUP(B16,Table1[[name]:[impact]],3,FALSE)</f>
        <v>0</v>
      </c>
      <c r="D16" s="107">
        <v>0</v>
      </c>
      <c r="E16" s="94">
        <f t="shared" si="3"/>
        <v>0</v>
      </c>
      <c r="I16" s="55">
        <f t="shared" si="0"/>
        <v>0</v>
      </c>
      <c r="J16" s="80" t="str">
        <f>Taustatiedot!A7</f>
        <v>jälkiruoka</v>
      </c>
      <c r="K16" s="68">
        <f>IF(K10&gt;0,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,(SUMIF($C$9,J16,$E$32)+SUMIF($C$39,J16,$E$62)+SUMIF($C$74,J16,$E$97)+SUMIF($C$103,J16,$E$126)+SUMIF($C$132,J16,$E$155)+SUMIF($C$161,J16,$E$184)+SUMIF($C$190,J16,$E$213)+SUMIF($C$219,J16,$E$242)+SUMIF($C$248,J16,$E$271)+SUMIF($C$277,J16,$E$300)+SUMIF($C$306,J16,$E$329)+SUMIF($C$335,J16,$E$358)+SUMIF($C$364,J16,$E$387)+SUMIF($C$393,J16,$E$416)+SUMIF($C$422,J16,$E$445)+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))</f>
        <v>0</v>
      </c>
      <c r="L16" s="63">
        <f t="shared" si="4"/>
        <v>0</v>
      </c>
      <c r="M16" s="68">
        <f>IF(M10&gt;0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,(SUMIF($C$9,J16,$D$32)+SUMIF($C$39,J16,$D$62)+SUMIF($C$74,J16,$D$98)+SUMIF($C$103,J16,$D$127)+SUMIF($C$132,J16,$D$156)+SUMIF($C$161,J16,$D$185)+SUMIF($C$190,J16,$D$214)+SUMIF($C$219,J16,$D$243)+SUMIF($C$248,J16,$D$272)+SUMIF($C$277,J16,$D$301)+SUMIF($C$306,J16,$D$330)+SUMIF($C$335,J16,$D$359)+SUMIF($C$364,J16,$D$388)+SUMIF($C$393,J16,$D$417)+SUMIF($C$422,J16,$D$446))+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)</f>
        <v>0</v>
      </c>
      <c r="N16" s="69"/>
      <c r="O16" s="65"/>
      <c r="P16" s="66"/>
      <c r="Q16" s="67">
        <f>SUMIF($I$10:$I$13,0,$Q$10:$Q$13)+SUMIF($I$18:$I$20,0,$Q$18:$Q$20)</f>
        <v>0</v>
      </c>
      <c r="R16" s="65">
        <f t="shared" ref="R16:R20" si="10">IFERROR(K16/Q16,0)</f>
        <v>0</v>
      </c>
      <c r="S16" s="113"/>
      <c r="T16" s="111"/>
      <c r="U16" s="118"/>
      <c r="V16" s="63"/>
      <c r="W16" s="1">
        <v>1</v>
      </c>
    </row>
    <row r="17" spans="2:23" x14ac:dyDescent="0.35">
      <c r="B17" s="108" t="s">
        <v>211</v>
      </c>
      <c r="C17" s="95">
        <f>VLOOKUP(B17,Table1[[name]:[impact]],3,FALSE)</f>
        <v>0</v>
      </c>
      <c r="D17" s="107">
        <v>0</v>
      </c>
      <c r="E17" s="94">
        <f t="shared" si="3"/>
        <v>0</v>
      </c>
      <c r="I17" s="55">
        <f t="shared" si="0"/>
        <v>1</v>
      </c>
      <c r="J17" s="80" t="str">
        <f>Taustatiedot!A8</f>
        <v>vegaanijälkiruoka</v>
      </c>
      <c r="K17" s="68">
        <f>IF(K10&gt;0,SUMIF($C$9,J17,$E$32)+SUMIF($C$39,J17,$E$62)+SUMIF($C$74,J17,$E$97)+SUMIF($C$103,J17,$E$126)+SUMIF($C$132,J17,$E$155)+SUMIF($C$161,J17,$E$184)+SUMIF($C$190,J17,$E$213)+SUMIF($C$219,J17,$E$242)+SUMIF($C$248,J17,$E$271)+SUMIF($C$277,J17,$E$300)+SUMIF($C$306,J17,$E$329)+SUMIF($C$335,J17,$E$358)+SUMIF($C$364,J17,$E$387)+SUMIF($C$393,J17,$E$416)+SUMIF($C$422,J17,$E$445),0)</f>
        <v>0</v>
      </c>
      <c r="L17" s="63">
        <f t="shared" si="4"/>
        <v>0</v>
      </c>
      <c r="M17" s="68">
        <f>IF(M10&gt;0,(SUMIF($C$9,J17,$D$32)+SUMIF($C$39,J17,$D$62)+SUMIF($C$74,J17,$D$98)+SUMIF($C$103,J17,$D$127)+SUMIF($C$132,J17,$D$156)+SUMIF($C$161,J17,$D$185)+SUMIF($C$190,J17,$D$214)+SUMIF($C$219,J17,$D$243)+SUMIF($C$248,J17,$D$272)+SUMIF($C$277,J17,$D$301)+SUMIF($C$306,J17,$D$330)+SUMIF($C$335,J17,$D$359)+SUMIF($C$364,J17,$D$388)+SUMIF($C$393,J17,$D$417)+SUMIF($C$422,J17,$D$446)),0)</f>
        <v>0</v>
      </c>
      <c r="N17" s="69"/>
      <c r="O17" s="65"/>
      <c r="P17" s="66"/>
      <c r="Q17" s="67">
        <f>SUMIF($I$10:$I$13,1,$Q$10:$Q$13)+SUMIF($I$18:$I$20,1,$Q$18:$Q$20)</f>
        <v>0</v>
      </c>
      <c r="R17" s="65">
        <f t="shared" si="10"/>
        <v>0</v>
      </c>
      <c r="S17" s="113"/>
      <c r="T17" s="111"/>
      <c r="U17" s="118"/>
      <c r="V17" s="63"/>
      <c r="W17" s="1">
        <v>1</v>
      </c>
    </row>
    <row r="18" spans="2:23" x14ac:dyDescent="0.35">
      <c r="B18" s="108" t="s">
        <v>211</v>
      </c>
      <c r="C18" s="95">
        <f>VLOOKUP(B18,Table1[[name]:[impact]],3,FALSE)</f>
        <v>0</v>
      </c>
      <c r="D18" s="107">
        <v>0</v>
      </c>
      <c r="E18" s="94">
        <f t="shared" si="3"/>
        <v>0</v>
      </c>
      <c r="I18" s="55">
        <f t="shared" si="0"/>
        <v>0</v>
      </c>
      <c r="J18" s="78" t="str">
        <f>Taustatiedot!A11</f>
        <v>a la carte</v>
      </c>
      <c r="K18" s="63">
        <f t="shared" ref="K18:K20" si="11">SUMIF($C$9,J18,$E$32)+SUMIF($C$39,J18,$E$62)+SUMIF($C$74,J18,$E$97)+SUMIF($C$103,J18,$E$126)+SUMIF($C$132,J18,$E$155)+SUMIF($C$161,J18,$E$184)+SUMIF($C$190,J18,$E$213)+SUMIF($C$219,J18,$E$242)+SUMIF($C$248,J18,$E$271)+SUMIF($C$277,J18,$E$300)+SUMIF($C$306,J18,$E$329)+SUMIF($C$335,J18,$E$358)+SUMIF($C$364,J18,$E$387)+SUMIF($C$393,J18,$E$416)+SUMIF($C$422,J18,$E$445)</f>
        <v>0</v>
      </c>
      <c r="L18" s="63">
        <f t="shared" si="4"/>
        <v>0</v>
      </c>
      <c r="M18" s="63">
        <f t="shared" ref="M18:M20" si="12">SUMIF($C$9,J18,$D$32)+SUMIF($C$39,J18,$D$62)+SUMIF($C$74,J18,$D$98)+SUMIF($C$103,J18,$D$127)+SUMIF($C$132,J18,$D$156)+SUMIF($C$161,J18,$D$185)+SUMIF($C$190,J18,$D$214)+SUMIF($C$219,J18,$D$243)+SUMIF($C$248,J18,$D$272)+SUMIF($C$277,J18,$D$301)+SUMIF($C$306,J18,$D$330)+SUMIF($C$335,J18,$D$359)+SUMIF($C$364,J18,$D$388)+SUMIF($C$393,J18,$D$417)+SUMIF($C$422,J18,$D$446)</f>
        <v>0</v>
      </c>
      <c r="N18" s="64">
        <f>SUMIF($C$74,J18,$C$101)+SUMIF($C$103,J18,$C$130)+SUMIF($C$132,J18,$C$159)+SUMIF($C$161,J18,$C$188)+SUMIF($C$190,J18,$C$217)+SUMIF($C$219,J18,$C$246)+SUMIF($C$248,J18,$C$275)+SUMIF($C$277,J18,$C$304)+SUMIF($C$306,J18,$C$333)+SUMIF($C$335,J18,$C$362)+SUMIF($C$364,J18,$C$391)+SUMIF($C$393,J18,$C$420)+SUMIF($C$422,J18,$C$449)</f>
        <v>0</v>
      </c>
      <c r="O18" s="65">
        <f t="shared" ref="O18:O20" si="13">IFERROR(K18/N18,0)</f>
        <v>0</v>
      </c>
      <c r="P18" s="66">
        <f t="shared" ref="P18:P20" si="14">IFERROR(M18/SUM($M$10:$M$13,$M$18:$M$20),0)</f>
        <v>0</v>
      </c>
      <c r="Q18" s="67">
        <f t="shared" ref="Q18:Q20" si="15">$C$6*P18</f>
        <v>0</v>
      </c>
      <c r="R18" s="65">
        <f t="shared" si="10"/>
        <v>0</v>
      </c>
      <c r="S18" s="112"/>
      <c r="T18" s="110"/>
      <c r="U18" s="117">
        <f t="shared" ref="U18:U20" si="16">R18+IFERROR(VLOOKUP(S18,$J$9:$R$23,9,FALSE),0)+IFERROR(VLOOKUP(T18,$J$9:$R$23,9,FALSE),0)</f>
        <v>0</v>
      </c>
      <c r="V18" s="63">
        <f>U18*Q18</f>
        <v>0</v>
      </c>
      <c r="W18" s="1">
        <v>1</v>
      </c>
    </row>
    <row r="19" spans="2:23" x14ac:dyDescent="0.35">
      <c r="B19" s="108" t="s">
        <v>211</v>
      </c>
      <c r="C19" s="95">
        <f>VLOOKUP(B19,Table1[[name]:[impact]],3,FALSE)</f>
        <v>0</v>
      </c>
      <c r="D19" s="107">
        <v>0</v>
      </c>
      <c r="E19" s="94">
        <f t="shared" si="3"/>
        <v>0</v>
      </c>
      <c r="I19" s="55">
        <f t="shared" si="0"/>
        <v>1</v>
      </c>
      <c r="J19" s="79" t="str">
        <f>Taustatiedot!A12</f>
        <v>vegaani a la carte</v>
      </c>
      <c r="K19" s="63">
        <f t="shared" si="11"/>
        <v>0</v>
      </c>
      <c r="L19" s="63">
        <f t="shared" si="4"/>
        <v>0</v>
      </c>
      <c r="M19" s="63">
        <f t="shared" si="12"/>
        <v>0</v>
      </c>
      <c r="N19" s="64">
        <f>SUMIF($C$74,J19,$C$101)+SUMIF($C$103,J19,$C$130)+SUMIF($C$132,J19,$C$159)+SUMIF($C$161,J19,$C$188)+SUMIF($C$190,J19,$C$217)+SUMIF($C$219,J19,$C$246)+SUMIF($C$248,J19,$C$275)+SUMIF($C$277,J19,$C$304)+SUMIF($C$306,J19,$C$333)+SUMIF($C$335,J19,$C$362)+SUMIF($C$364,J19,$C$391)+SUMIF($C$393,J19,$C$420)+SUMIF($C$422,J19,$C$449)</f>
        <v>0</v>
      </c>
      <c r="O19" s="65">
        <f t="shared" si="13"/>
        <v>0</v>
      </c>
      <c r="P19" s="66">
        <f t="shared" si="14"/>
        <v>0</v>
      </c>
      <c r="Q19" s="67">
        <f t="shared" si="15"/>
        <v>0</v>
      </c>
      <c r="R19" s="65">
        <f t="shared" si="10"/>
        <v>0</v>
      </c>
      <c r="S19" s="112"/>
      <c r="T19" s="110"/>
      <c r="U19" s="117">
        <f>R19+IFERROR(VLOOKUP(S19,$J$9:$R$23,9,FALSE),0)+IFERROR(VLOOKUP(T19,$J$9:$R$23,9,FALSE),0)</f>
        <v>0</v>
      </c>
      <c r="V19" s="63">
        <f>U19*Q19</f>
        <v>0</v>
      </c>
      <c r="W19" s="1">
        <v>1</v>
      </c>
    </row>
    <row r="20" spans="2:23" ht="15" thickBot="1" x14ac:dyDescent="0.4">
      <c r="B20" s="108" t="s">
        <v>211</v>
      </c>
      <c r="C20" s="95">
        <f>VLOOKUP(B20,Table1[[name]:[impact]],3,FALSE)</f>
        <v>0</v>
      </c>
      <c r="D20" s="107">
        <v>0</v>
      </c>
      <c r="E20" s="94">
        <f t="shared" si="3"/>
        <v>0</v>
      </c>
      <c r="I20" s="55">
        <f t="shared" si="0"/>
        <v>0</v>
      </c>
      <c r="J20" s="81" t="str">
        <f>Taustatiedot!A13</f>
        <v>muu ruoka 3</v>
      </c>
      <c r="K20" s="60">
        <f t="shared" si="11"/>
        <v>0</v>
      </c>
      <c r="L20" s="60">
        <f t="shared" si="4"/>
        <v>0</v>
      </c>
      <c r="M20" s="60">
        <f t="shared" si="12"/>
        <v>0</v>
      </c>
      <c r="N20" s="61">
        <f>SUMIF($C$74,J20,$C$101)+SUMIF($C$103,J20,$C$130)+SUMIF($C$132,J20,$C$159)+SUMIF($C$161,J20,$C$188)+SUMIF($C$190,J20,$C$217)+SUMIF($C$219,J20,$C$246)+SUMIF($C$248,J20,$C$275)+SUMIF($C$277,J20,$C$304)+SUMIF($C$306,J20,$C$333)+SUMIF($C$335,J20,$C$362)+SUMIF($C$364,J20,$C$391)+SUMIF($C$393,J20,$C$420)+SUMIF($C$422,J20,$C$449)</f>
        <v>0</v>
      </c>
      <c r="O20" s="65">
        <f t="shared" si="13"/>
        <v>0</v>
      </c>
      <c r="P20" s="66">
        <f t="shared" si="14"/>
        <v>0</v>
      </c>
      <c r="Q20" s="62">
        <f t="shared" si="15"/>
        <v>0</v>
      </c>
      <c r="R20" s="65">
        <f t="shared" si="10"/>
        <v>0</v>
      </c>
      <c r="S20" s="114"/>
      <c r="T20" s="115"/>
      <c r="U20" s="119">
        <f t="shared" si="16"/>
        <v>0</v>
      </c>
      <c r="V20" s="60">
        <f>U20*Q20</f>
        <v>0</v>
      </c>
      <c r="W20" s="1">
        <v>1</v>
      </c>
    </row>
    <row r="21" spans="2:23" ht="15" thickTop="1" x14ac:dyDescent="0.35">
      <c r="B21" s="108" t="s">
        <v>211</v>
      </c>
      <c r="C21" s="95">
        <f>VLOOKUP(B21,Table1[[name]:[impact]],3,FALSE)</f>
        <v>0</v>
      </c>
      <c r="D21" s="107">
        <v>0</v>
      </c>
      <c r="E21" s="94">
        <f t="shared" si="3"/>
        <v>0</v>
      </c>
      <c r="J21" s="82" t="s">
        <v>248</v>
      </c>
      <c r="K21" s="72">
        <f>SUM(K10:K20)</f>
        <v>0</v>
      </c>
      <c r="L21" s="109">
        <f t="shared" si="4"/>
        <v>0</v>
      </c>
      <c r="M21" s="72">
        <f>SUM(M10:M20)</f>
        <v>0</v>
      </c>
      <c r="N21" s="73">
        <f>SUM(N10:N20)</f>
        <v>0</v>
      </c>
      <c r="O21" s="74"/>
      <c r="P21" s="75"/>
      <c r="Q21" s="75"/>
      <c r="R21" s="76"/>
      <c r="S21" s="116"/>
      <c r="T21" s="116"/>
      <c r="U21" s="116"/>
      <c r="V21" s="75"/>
    </row>
    <row r="22" spans="2:23" x14ac:dyDescent="0.35">
      <c r="B22" s="108" t="s">
        <v>211</v>
      </c>
      <c r="C22" s="95">
        <f>VLOOKUP(B22,Table1[[name]:[impact]],3,FALSE)</f>
        <v>0</v>
      </c>
      <c r="D22" s="107">
        <v>0</v>
      </c>
      <c r="E22" s="94">
        <f t="shared" si="3"/>
        <v>0</v>
      </c>
      <c r="J22" s="78" t="s">
        <v>250</v>
      </c>
      <c r="K22" s="63">
        <f>IFERROR(K21/M21*M22,0)</f>
        <v>0</v>
      </c>
      <c r="L22" s="63">
        <f t="shared" si="4"/>
        <v>0</v>
      </c>
      <c r="M22" s="63">
        <f>SUM(C6:C7)</f>
        <v>0</v>
      </c>
      <c r="N22" s="70"/>
      <c r="O22" s="70"/>
      <c r="P22" s="71"/>
      <c r="Q22" s="71"/>
      <c r="R22" s="70"/>
      <c r="S22" s="111"/>
      <c r="T22" s="111"/>
      <c r="U22" s="111"/>
      <c r="V22" s="71"/>
      <c r="W22" s="49">
        <f>SUM(IF($I$10=1,$Q$10,0),IF($I$11=1,$Q$11,0),IF($I$12=1,$Q$12,0),IF($I$13=1,$Q$13,0),IF($I$18=1,$Q$18,0),IF($I$19=1,$Q$19,0),IF($I$20=1,$Q$20,0))</f>
        <v>0</v>
      </c>
    </row>
    <row r="23" spans="2:23" x14ac:dyDescent="0.35">
      <c r="B23" s="108" t="s">
        <v>211</v>
      </c>
      <c r="C23" s="95">
        <f>VLOOKUP(B23,Table1[[name]:[impact]],3,FALSE)</f>
        <v>0</v>
      </c>
      <c r="D23" s="107">
        <v>0</v>
      </c>
      <c r="E23" s="94">
        <f t="shared" si="3"/>
        <v>0</v>
      </c>
      <c r="J23" s="83" t="s">
        <v>253</v>
      </c>
      <c r="K23" s="63">
        <f>SUM(K21:K22)</f>
        <v>0</v>
      </c>
      <c r="L23" s="63">
        <f>SUM(L21:L22)</f>
        <v>0</v>
      </c>
      <c r="M23" s="71"/>
      <c r="N23" s="70"/>
      <c r="O23" s="70"/>
      <c r="P23" s="71"/>
      <c r="Q23" s="71"/>
      <c r="R23" s="70"/>
      <c r="S23" s="111"/>
      <c r="T23" s="111"/>
      <c r="U23" s="111"/>
      <c r="V23" s="71"/>
      <c r="W23" s="49">
        <f>SUM(IF($I$10=0,$Q$10,0),IF($I$11=0,$Q$11,0),IF($I$12=0,$Q$12,0),IF($I$13=0,$Q$13,0),IF($I$18=0,$Q$18,0),IF($I$19=0,$Q$19,0),IF($I$20=0,$Q$20,0))</f>
        <v>0</v>
      </c>
    </row>
    <row r="24" spans="2:23" x14ac:dyDescent="0.35">
      <c r="B24" s="108" t="s">
        <v>211</v>
      </c>
      <c r="C24" s="95">
        <f>VLOOKUP(B24,Table1[[name]:[impact]],3,FALSE)</f>
        <v>0</v>
      </c>
      <c r="D24" s="107">
        <v>0</v>
      </c>
      <c r="E24" s="94">
        <f t="shared" si="3"/>
        <v>0</v>
      </c>
    </row>
    <row r="25" spans="2:23" x14ac:dyDescent="0.35">
      <c r="B25" s="108" t="s">
        <v>211</v>
      </c>
      <c r="C25" s="95">
        <f>VLOOKUP(B25,Table1[[name]:[impact]],3,FALSE)</f>
        <v>0</v>
      </c>
      <c r="D25" s="107">
        <v>0</v>
      </c>
      <c r="E25" s="94">
        <f t="shared" si="3"/>
        <v>0</v>
      </c>
    </row>
    <row r="26" spans="2:23" x14ac:dyDescent="0.35">
      <c r="B26" s="108" t="s">
        <v>211</v>
      </c>
      <c r="C26" s="95">
        <f>VLOOKUP(B26,Table1[[name]:[impact]],3,FALSE)</f>
        <v>0</v>
      </c>
      <c r="D26" s="107">
        <v>0</v>
      </c>
      <c r="E26" s="94">
        <f t="shared" si="3"/>
        <v>0</v>
      </c>
    </row>
    <row r="27" spans="2:23" x14ac:dyDescent="0.35">
      <c r="B27" s="108" t="s">
        <v>211</v>
      </c>
      <c r="C27" s="95">
        <f>VLOOKUP(B27,Table1[[name]:[impact]],3,FALSE)</f>
        <v>0</v>
      </c>
      <c r="D27" s="107">
        <v>0</v>
      </c>
      <c r="E27" s="94">
        <f t="shared" si="3"/>
        <v>0</v>
      </c>
    </row>
    <row r="28" spans="2:23" x14ac:dyDescent="0.35">
      <c r="B28" s="108" t="s">
        <v>211</v>
      </c>
      <c r="C28" s="95">
        <f>VLOOKUP(B28,Table1[[name]:[impact]],3,FALSE)</f>
        <v>0</v>
      </c>
      <c r="D28" s="107">
        <v>0</v>
      </c>
      <c r="E28" s="94">
        <f t="shared" si="3"/>
        <v>0</v>
      </c>
    </row>
    <row r="29" spans="2:23" x14ac:dyDescent="0.35">
      <c r="B29" s="108" t="s">
        <v>211</v>
      </c>
      <c r="C29" s="95">
        <f>VLOOKUP(B29,Table1[[name]:[impact]],3,FALSE)</f>
        <v>0</v>
      </c>
      <c r="D29" s="107">
        <v>0</v>
      </c>
      <c r="E29" s="94">
        <f t="shared" si="3"/>
        <v>0</v>
      </c>
    </row>
    <row r="30" spans="2:23" x14ac:dyDescent="0.35">
      <c r="B30" s="108" t="s">
        <v>211</v>
      </c>
      <c r="C30" s="95">
        <f>VLOOKUP(B30,Table1[[name]:[impact]],3,FALSE)</f>
        <v>0</v>
      </c>
      <c r="D30" s="107">
        <v>0</v>
      </c>
      <c r="E30" s="94">
        <f t="shared" si="3"/>
        <v>0</v>
      </c>
    </row>
    <row r="31" spans="2:23" x14ac:dyDescent="0.35">
      <c r="B31" s="3"/>
      <c r="C31" s="4"/>
      <c r="D31" s="4" t="s">
        <v>209</v>
      </c>
      <c r="E31" s="94" t="s">
        <v>210</v>
      </c>
    </row>
    <row r="32" spans="2:23" x14ac:dyDescent="0.35">
      <c r="B32" s="3" t="s">
        <v>256</v>
      </c>
      <c r="C32" s="4"/>
      <c r="D32" s="4">
        <f>SUM(D11:D30)</f>
        <v>0</v>
      </c>
      <c r="E32" s="94">
        <f>SUM(E11:E30)</f>
        <v>0</v>
      </c>
    </row>
    <row r="33" spans="2:5" x14ac:dyDescent="0.35">
      <c r="B33" s="3" t="s">
        <v>255</v>
      </c>
      <c r="C33" s="4"/>
      <c r="D33" s="4"/>
      <c r="E33" s="94">
        <f>IFERROR(E32/D32,0)</f>
        <v>0</v>
      </c>
    </row>
    <row r="34" spans="2:5" x14ac:dyDescent="0.35">
      <c r="B34" s="3" t="s">
        <v>254</v>
      </c>
      <c r="C34" s="4"/>
      <c r="D34" s="95">
        <f>IFERROR(D32/C6,0)</f>
        <v>0</v>
      </c>
      <c r="E34" s="94">
        <f>IFERROR(E32/C6,0)</f>
        <v>0</v>
      </c>
    </row>
    <row r="35" spans="2:5" x14ac:dyDescent="0.35">
      <c r="B35" s="3" t="s">
        <v>278</v>
      </c>
      <c r="C35" s="96">
        <f>IF(C9="vegaanilisukkeet",$W$22,$W$23)</f>
        <v>0</v>
      </c>
      <c r="D35" s="95"/>
      <c r="E35" s="94"/>
    </row>
    <row r="36" spans="2:5" x14ac:dyDescent="0.35">
      <c r="B36" s="3" t="s">
        <v>279</v>
      </c>
      <c r="C36" s="4"/>
      <c r="D36" s="95"/>
      <c r="E36" s="94">
        <f>IFERROR(IF(C9="vegaanilisukkeet",$W$22/$C$6*$E$32,$E$32),0)</f>
        <v>0</v>
      </c>
    </row>
    <row r="37" spans="2:5" x14ac:dyDescent="0.35">
      <c r="B37" s="87" t="s">
        <v>280</v>
      </c>
      <c r="C37" s="52"/>
      <c r="D37" s="52"/>
      <c r="E37" s="97">
        <f>IF(C9="vegaanilisukkeet",E36,E36+(E62-E66))</f>
        <v>0</v>
      </c>
    </row>
    <row r="39" spans="2:5" x14ac:dyDescent="0.35">
      <c r="B39" s="2" t="s">
        <v>282</v>
      </c>
      <c r="C39" s="98" t="s">
        <v>243</v>
      </c>
      <c r="D39" s="92"/>
      <c r="E39" s="99"/>
    </row>
    <row r="40" spans="2:5" x14ac:dyDescent="0.35">
      <c r="B40" s="3" t="s">
        <v>208</v>
      </c>
      <c r="C40" s="4" t="s">
        <v>207</v>
      </c>
      <c r="D40" s="4" t="s">
        <v>209</v>
      </c>
      <c r="E40" s="94" t="s">
        <v>210</v>
      </c>
    </row>
    <row r="41" spans="2:5" x14ac:dyDescent="0.35">
      <c r="B41" s="108" t="s">
        <v>211</v>
      </c>
      <c r="C41" s="4">
        <f>VLOOKUP(B41,Table1[[name]:[impact]],3,FALSE)</f>
        <v>0</v>
      </c>
      <c r="D41" s="107">
        <v>0</v>
      </c>
      <c r="E41" s="5">
        <f t="shared" ref="E41:E60" si="17">C41*D41</f>
        <v>0</v>
      </c>
    </row>
    <row r="42" spans="2:5" x14ac:dyDescent="0.35">
      <c r="B42" s="108" t="s">
        <v>211</v>
      </c>
      <c r="C42" s="4">
        <f>VLOOKUP(B42,Table1[[name]:[impact]],3,FALSE)</f>
        <v>0</v>
      </c>
      <c r="D42" s="107">
        <v>0</v>
      </c>
      <c r="E42" s="5">
        <f t="shared" si="17"/>
        <v>0</v>
      </c>
    </row>
    <row r="43" spans="2:5" x14ac:dyDescent="0.35">
      <c r="B43" s="108" t="s">
        <v>211</v>
      </c>
      <c r="C43" s="4">
        <f>VLOOKUP(B43,Table1[[name]:[impact]],3,FALSE)</f>
        <v>0</v>
      </c>
      <c r="D43" s="107">
        <v>0</v>
      </c>
      <c r="E43" s="5">
        <f t="shared" si="17"/>
        <v>0</v>
      </c>
    </row>
    <row r="44" spans="2:5" x14ac:dyDescent="0.35">
      <c r="B44" s="108" t="s">
        <v>211</v>
      </c>
      <c r="C44" s="4">
        <f>VLOOKUP(B44,Table1[[name]:[impact]],3,FALSE)</f>
        <v>0</v>
      </c>
      <c r="D44" s="107">
        <v>0</v>
      </c>
      <c r="E44" s="5">
        <f t="shared" si="17"/>
        <v>0</v>
      </c>
    </row>
    <row r="45" spans="2:5" x14ac:dyDescent="0.35">
      <c r="B45" s="108" t="s">
        <v>211</v>
      </c>
      <c r="C45" s="4">
        <f>VLOOKUP(B45,Table1[[name]:[impact]],3,FALSE)</f>
        <v>0</v>
      </c>
      <c r="D45" s="107">
        <v>0</v>
      </c>
      <c r="E45" s="5">
        <f t="shared" si="17"/>
        <v>0</v>
      </c>
    </row>
    <row r="46" spans="2:5" x14ac:dyDescent="0.35">
      <c r="B46" s="108" t="s">
        <v>211</v>
      </c>
      <c r="C46" s="4">
        <f>VLOOKUP(B46,Table1[[name]:[impact]],3,FALSE)</f>
        <v>0</v>
      </c>
      <c r="D46" s="107">
        <v>0</v>
      </c>
      <c r="E46" s="5">
        <f t="shared" si="17"/>
        <v>0</v>
      </c>
    </row>
    <row r="47" spans="2:5" x14ac:dyDescent="0.35">
      <c r="B47" s="108" t="s">
        <v>211</v>
      </c>
      <c r="C47" s="4">
        <f>VLOOKUP(B47,Table1[[name]:[impact]],3,FALSE)</f>
        <v>0</v>
      </c>
      <c r="D47" s="107">
        <v>0</v>
      </c>
      <c r="E47" s="5">
        <f t="shared" si="17"/>
        <v>0</v>
      </c>
    </row>
    <row r="48" spans="2:5" x14ac:dyDescent="0.35">
      <c r="B48" s="108" t="s">
        <v>211</v>
      </c>
      <c r="C48" s="4">
        <f>VLOOKUP(B48,Table1[[name]:[impact]],3,FALSE)</f>
        <v>0</v>
      </c>
      <c r="D48" s="107">
        <v>0</v>
      </c>
      <c r="E48" s="5">
        <f t="shared" si="17"/>
        <v>0</v>
      </c>
    </row>
    <row r="49" spans="2:5" x14ac:dyDescent="0.35">
      <c r="B49" s="108" t="s">
        <v>211</v>
      </c>
      <c r="C49" s="4">
        <f>VLOOKUP(B49,Table1[[name]:[impact]],3,FALSE)</f>
        <v>0</v>
      </c>
      <c r="D49" s="107">
        <v>0</v>
      </c>
      <c r="E49" s="5">
        <f t="shared" si="17"/>
        <v>0</v>
      </c>
    </row>
    <row r="50" spans="2:5" x14ac:dyDescent="0.35">
      <c r="B50" s="108" t="s">
        <v>211</v>
      </c>
      <c r="C50" s="4">
        <f>VLOOKUP(B50,Table1[[name]:[impact]],3,FALSE)</f>
        <v>0</v>
      </c>
      <c r="D50" s="107">
        <v>0</v>
      </c>
      <c r="E50" s="5">
        <f t="shared" si="17"/>
        <v>0</v>
      </c>
    </row>
    <row r="51" spans="2:5" x14ac:dyDescent="0.35">
      <c r="B51" s="108" t="s">
        <v>211</v>
      </c>
      <c r="C51" s="4">
        <f>VLOOKUP(B51,Table1[[name]:[impact]],3,FALSE)</f>
        <v>0</v>
      </c>
      <c r="D51" s="107">
        <v>0</v>
      </c>
      <c r="E51" s="5">
        <f t="shared" si="17"/>
        <v>0</v>
      </c>
    </row>
    <row r="52" spans="2:5" x14ac:dyDescent="0.35">
      <c r="B52" s="108" t="s">
        <v>211</v>
      </c>
      <c r="C52" s="4">
        <f>VLOOKUP(B52,Table1[[name]:[impact]],3,FALSE)</f>
        <v>0</v>
      </c>
      <c r="D52" s="107">
        <v>0</v>
      </c>
      <c r="E52" s="5">
        <f t="shared" si="17"/>
        <v>0</v>
      </c>
    </row>
    <row r="53" spans="2:5" x14ac:dyDescent="0.35">
      <c r="B53" s="108" t="s">
        <v>211</v>
      </c>
      <c r="C53" s="4">
        <f>VLOOKUP(B53,Table1[[name]:[impact]],3,FALSE)</f>
        <v>0</v>
      </c>
      <c r="D53" s="107">
        <v>0</v>
      </c>
      <c r="E53" s="5">
        <f t="shared" si="17"/>
        <v>0</v>
      </c>
    </row>
    <row r="54" spans="2:5" x14ac:dyDescent="0.35">
      <c r="B54" s="108" t="s">
        <v>211</v>
      </c>
      <c r="C54" s="4">
        <f>VLOOKUP(B54,Table1[[name]:[impact]],3,FALSE)</f>
        <v>0</v>
      </c>
      <c r="D54" s="107">
        <v>0</v>
      </c>
      <c r="E54" s="5">
        <f t="shared" si="17"/>
        <v>0</v>
      </c>
    </row>
    <row r="55" spans="2:5" x14ac:dyDescent="0.35">
      <c r="B55" s="108" t="s">
        <v>211</v>
      </c>
      <c r="C55" s="4">
        <f>VLOOKUP(B55,Table1[[name]:[impact]],3,FALSE)</f>
        <v>0</v>
      </c>
      <c r="D55" s="107">
        <v>0</v>
      </c>
      <c r="E55" s="5">
        <f t="shared" si="17"/>
        <v>0</v>
      </c>
    </row>
    <row r="56" spans="2:5" x14ac:dyDescent="0.35">
      <c r="B56" s="108" t="s">
        <v>211</v>
      </c>
      <c r="C56" s="4">
        <f>VLOOKUP(B56,Table1[[name]:[impact]],3,FALSE)</f>
        <v>0</v>
      </c>
      <c r="D56" s="107">
        <v>0</v>
      </c>
      <c r="E56" s="5">
        <f t="shared" si="17"/>
        <v>0</v>
      </c>
    </row>
    <row r="57" spans="2:5" x14ac:dyDescent="0.35">
      <c r="B57" s="108" t="s">
        <v>211</v>
      </c>
      <c r="C57" s="4">
        <f>VLOOKUP(B57,Table1[[name]:[impact]],3,FALSE)</f>
        <v>0</v>
      </c>
      <c r="D57" s="107">
        <v>0</v>
      </c>
      <c r="E57" s="5">
        <f t="shared" si="17"/>
        <v>0</v>
      </c>
    </row>
    <row r="58" spans="2:5" x14ac:dyDescent="0.35">
      <c r="B58" s="108" t="s">
        <v>211</v>
      </c>
      <c r="C58" s="4">
        <f>VLOOKUP(B58,Table1[[name]:[impact]],3,FALSE)</f>
        <v>0</v>
      </c>
      <c r="D58" s="107">
        <v>0</v>
      </c>
      <c r="E58" s="5">
        <f t="shared" si="17"/>
        <v>0</v>
      </c>
    </row>
    <row r="59" spans="2:5" x14ac:dyDescent="0.35">
      <c r="B59" s="108" t="s">
        <v>211</v>
      </c>
      <c r="C59" s="4">
        <f>VLOOKUP(B59,Table1[[name]:[impact]],3,FALSE)</f>
        <v>0</v>
      </c>
      <c r="D59" s="107">
        <v>0</v>
      </c>
      <c r="E59" s="5">
        <f t="shared" si="17"/>
        <v>0</v>
      </c>
    </row>
    <row r="60" spans="2:5" x14ac:dyDescent="0.35">
      <c r="B60" s="108" t="s">
        <v>211</v>
      </c>
      <c r="C60" s="4">
        <f>VLOOKUP(B60,Table1[[name]:[impact]],3,FALSE)</f>
        <v>0</v>
      </c>
      <c r="D60" s="4">
        <v>0</v>
      </c>
      <c r="E60" s="5">
        <f t="shared" si="17"/>
        <v>0</v>
      </c>
    </row>
    <row r="61" spans="2:5" x14ac:dyDescent="0.35">
      <c r="B61" s="3"/>
      <c r="C61" s="4"/>
      <c r="D61" s="4" t="s">
        <v>209</v>
      </c>
      <c r="E61" s="94" t="s">
        <v>210</v>
      </c>
    </row>
    <row r="62" spans="2:5" x14ac:dyDescent="0.35">
      <c r="B62" s="3" t="s">
        <v>256</v>
      </c>
      <c r="C62" s="4"/>
      <c r="D62" s="4">
        <f>SUM(D41:D60)</f>
        <v>0</v>
      </c>
      <c r="E62" s="94">
        <f>SUM(E41:E60)</f>
        <v>0</v>
      </c>
    </row>
    <row r="63" spans="2:5" x14ac:dyDescent="0.35">
      <c r="B63" s="3" t="s">
        <v>255</v>
      </c>
      <c r="C63" s="4"/>
      <c r="D63" s="4"/>
      <c r="E63" s="94">
        <f>IFERROR(E62/D62,0)</f>
        <v>0</v>
      </c>
    </row>
    <row r="64" spans="2:5" x14ac:dyDescent="0.35">
      <c r="B64" s="3" t="s">
        <v>254</v>
      </c>
      <c r="C64" s="4"/>
      <c r="D64" s="95">
        <f>IFERROR(D62/C36,0)</f>
        <v>0</v>
      </c>
      <c r="E64" s="94">
        <f>IFERROR(E62/C36,0)</f>
        <v>0</v>
      </c>
    </row>
    <row r="65" spans="2:9" x14ac:dyDescent="0.35">
      <c r="B65" s="3" t="s">
        <v>278</v>
      </c>
      <c r="C65" s="96">
        <f>IF(C39="vegaanilisukkeet",$W$22,$W$23)</f>
        <v>0</v>
      </c>
      <c r="D65" s="95"/>
      <c r="E65" s="94"/>
    </row>
    <row r="66" spans="2:9" x14ac:dyDescent="0.35">
      <c r="B66" s="3" t="s">
        <v>279</v>
      </c>
      <c r="C66" s="4"/>
      <c r="D66" s="95"/>
      <c r="E66" s="94">
        <f>IF(C39="vegaanilisukkeet",$W$23/$C$6*$E$62,$E$62)</f>
        <v>0</v>
      </c>
    </row>
    <row r="67" spans="2:9" x14ac:dyDescent="0.35">
      <c r="B67" s="87" t="s">
        <v>280</v>
      </c>
      <c r="C67" s="52"/>
      <c r="D67" s="53"/>
      <c r="E67" s="97">
        <f>IF(C39="vegaanilisukkeet",E66,E66+(E32-E36))</f>
        <v>0</v>
      </c>
    </row>
    <row r="68" spans="2:9" s="52" customFormat="1" x14ac:dyDescent="0.35">
      <c r="D68" s="53"/>
      <c r="E68" s="53"/>
      <c r="H68" s="90"/>
      <c r="I68" s="57"/>
    </row>
    <row r="70" spans="2:9" x14ac:dyDescent="0.35">
      <c r="B70" s="47" t="s">
        <v>275</v>
      </c>
    </row>
    <row r="74" spans="2:9" x14ac:dyDescent="0.35">
      <c r="B74" s="2" t="s">
        <v>269</v>
      </c>
      <c r="C74" s="98" t="s">
        <v>211</v>
      </c>
      <c r="D74" s="92"/>
      <c r="E74" s="99"/>
    </row>
    <row r="75" spans="2:9" x14ac:dyDescent="0.35">
      <c r="B75" s="3" t="s">
        <v>208</v>
      </c>
      <c r="C75" s="4" t="s">
        <v>207</v>
      </c>
      <c r="D75" s="4" t="s">
        <v>209</v>
      </c>
      <c r="E75" s="5" t="s">
        <v>210</v>
      </c>
    </row>
    <row r="76" spans="2:9" x14ac:dyDescent="0.35">
      <c r="B76" s="108" t="s">
        <v>211</v>
      </c>
      <c r="C76" s="4">
        <f>VLOOKUP(B76,Table1[[name]:[impact]],3,FALSE)</f>
        <v>0</v>
      </c>
      <c r="D76" s="107">
        <v>0</v>
      </c>
      <c r="E76" s="5">
        <f t="shared" ref="E76:E95" si="18">C76*D76</f>
        <v>0</v>
      </c>
    </row>
    <row r="77" spans="2:9" x14ac:dyDescent="0.35">
      <c r="B77" s="108" t="s">
        <v>211</v>
      </c>
      <c r="C77" s="4">
        <f>VLOOKUP(B77,Table1[[name]:[impact]],3,FALSE)</f>
        <v>0</v>
      </c>
      <c r="D77" s="107">
        <v>0</v>
      </c>
      <c r="E77" s="5">
        <f t="shared" si="18"/>
        <v>0</v>
      </c>
    </row>
    <row r="78" spans="2:9" x14ac:dyDescent="0.35">
      <c r="B78" s="108" t="s">
        <v>211</v>
      </c>
      <c r="C78" s="4">
        <f>VLOOKUP(B78,Table1[[name]:[impact]],3,FALSE)</f>
        <v>0</v>
      </c>
      <c r="D78" s="107">
        <v>0</v>
      </c>
      <c r="E78" s="5">
        <f t="shared" si="18"/>
        <v>0</v>
      </c>
    </row>
    <row r="79" spans="2:9" x14ac:dyDescent="0.35">
      <c r="B79" s="108" t="s">
        <v>211</v>
      </c>
      <c r="C79" s="4">
        <f>VLOOKUP(B79,Table1[[name]:[impact]],3,FALSE)</f>
        <v>0</v>
      </c>
      <c r="D79" s="107">
        <v>0</v>
      </c>
      <c r="E79" s="5">
        <f t="shared" si="18"/>
        <v>0</v>
      </c>
    </row>
    <row r="80" spans="2:9" x14ac:dyDescent="0.35">
      <c r="B80" s="108" t="s">
        <v>211</v>
      </c>
      <c r="C80" s="4">
        <f>VLOOKUP(B80,Table1[[name]:[impact]],3,FALSE)</f>
        <v>0</v>
      </c>
      <c r="D80" s="107">
        <v>0</v>
      </c>
      <c r="E80" s="5">
        <f t="shared" si="18"/>
        <v>0</v>
      </c>
    </row>
    <row r="81" spans="2:5" x14ac:dyDescent="0.35">
      <c r="B81" s="108" t="s">
        <v>211</v>
      </c>
      <c r="C81" s="4">
        <f>VLOOKUP(B81,Table1[[name]:[impact]],3,FALSE)</f>
        <v>0</v>
      </c>
      <c r="D81" s="107">
        <v>0</v>
      </c>
      <c r="E81" s="5">
        <f t="shared" si="18"/>
        <v>0</v>
      </c>
    </row>
    <row r="82" spans="2:5" x14ac:dyDescent="0.35">
      <c r="B82" s="108" t="s">
        <v>211</v>
      </c>
      <c r="C82" s="4">
        <f>VLOOKUP(B82,Table1[[name]:[impact]],3,FALSE)</f>
        <v>0</v>
      </c>
      <c r="D82" s="107">
        <v>0</v>
      </c>
      <c r="E82" s="5">
        <f t="shared" si="18"/>
        <v>0</v>
      </c>
    </row>
    <row r="83" spans="2:5" x14ac:dyDescent="0.35">
      <c r="B83" s="108" t="s">
        <v>211</v>
      </c>
      <c r="C83" s="4">
        <f>VLOOKUP(B83,Table1[[name]:[impact]],3,FALSE)</f>
        <v>0</v>
      </c>
      <c r="D83" s="107">
        <v>0</v>
      </c>
      <c r="E83" s="5">
        <f t="shared" si="18"/>
        <v>0</v>
      </c>
    </row>
    <row r="84" spans="2:5" x14ac:dyDescent="0.35">
      <c r="B84" s="108" t="s">
        <v>211</v>
      </c>
      <c r="C84" s="4">
        <f>VLOOKUP(B84,Table1[[name]:[impact]],3,FALSE)</f>
        <v>0</v>
      </c>
      <c r="D84" s="107">
        <v>0</v>
      </c>
      <c r="E84" s="5">
        <f t="shared" si="18"/>
        <v>0</v>
      </c>
    </row>
    <row r="85" spans="2:5" x14ac:dyDescent="0.35">
      <c r="B85" s="108" t="s">
        <v>211</v>
      </c>
      <c r="C85" s="4">
        <f>VLOOKUP(B85,Table1[[name]:[impact]],3,FALSE)</f>
        <v>0</v>
      </c>
      <c r="D85" s="107">
        <v>0</v>
      </c>
      <c r="E85" s="5">
        <f t="shared" si="18"/>
        <v>0</v>
      </c>
    </row>
    <row r="86" spans="2:5" x14ac:dyDescent="0.35">
      <c r="B86" s="108" t="s">
        <v>211</v>
      </c>
      <c r="C86" s="4">
        <f>VLOOKUP(B86,Table1[[name]:[impact]],3,FALSE)</f>
        <v>0</v>
      </c>
      <c r="D86" s="107">
        <v>0</v>
      </c>
      <c r="E86" s="5">
        <f t="shared" si="18"/>
        <v>0</v>
      </c>
    </row>
    <row r="87" spans="2:5" x14ac:dyDescent="0.35">
      <c r="B87" s="108" t="s">
        <v>211</v>
      </c>
      <c r="C87" s="4">
        <f>VLOOKUP(B87,Table1[[name]:[impact]],3,FALSE)</f>
        <v>0</v>
      </c>
      <c r="D87" s="107">
        <v>0</v>
      </c>
      <c r="E87" s="5">
        <f t="shared" si="18"/>
        <v>0</v>
      </c>
    </row>
    <row r="88" spans="2:5" x14ac:dyDescent="0.35">
      <c r="B88" s="108" t="s">
        <v>211</v>
      </c>
      <c r="C88" s="4">
        <f>VLOOKUP(B88,Table1[[name]:[impact]],3,FALSE)</f>
        <v>0</v>
      </c>
      <c r="D88" s="107">
        <v>0</v>
      </c>
      <c r="E88" s="5">
        <f t="shared" si="18"/>
        <v>0</v>
      </c>
    </row>
    <row r="89" spans="2:5" x14ac:dyDescent="0.35">
      <c r="B89" s="108" t="s">
        <v>211</v>
      </c>
      <c r="C89" s="4">
        <f>VLOOKUP(B89,Table1[[name]:[impact]],3,FALSE)</f>
        <v>0</v>
      </c>
      <c r="D89" s="107">
        <v>0</v>
      </c>
      <c r="E89" s="5">
        <f t="shared" si="18"/>
        <v>0</v>
      </c>
    </row>
    <row r="90" spans="2:5" x14ac:dyDescent="0.35">
      <c r="B90" s="108" t="s">
        <v>211</v>
      </c>
      <c r="C90" s="4">
        <f>VLOOKUP(B90,Table1[[name]:[impact]],3,FALSE)</f>
        <v>0</v>
      </c>
      <c r="D90" s="107">
        <v>0</v>
      </c>
      <c r="E90" s="5">
        <f t="shared" si="18"/>
        <v>0</v>
      </c>
    </row>
    <row r="91" spans="2:5" x14ac:dyDescent="0.35">
      <c r="B91" s="108" t="s">
        <v>211</v>
      </c>
      <c r="C91" s="4">
        <f>VLOOKUP(B91,Table1[[name]:[impact]],3,FALSE)</f>
        <v>0</v>
      </c>
      <c r="D91" s="107">
        <v>0</v>
      </c>
      <c r="E91" s="5">
        <f t="shared" si="18"/>
        <v>0</v>
      </c>
    </row>
    <row r="92" spans="2:5" x14ac:dyDescent="0.35">
      <c r="B92" s="108" t="s">
        <v>211</v>
      </c>
      <c r="C92" s="4">
        <f>VLOOKUP(B92,Table1[[name]:[impact]],3,FALSE)</f>
        <v>0</v>
      </c>
      <c r="D92" s="107">
        <v>0</v>
      </c>
      <c r="E92" s="5">
        <f t="shared" si="18"/>
        <v>0</v>
      </c>
    </row>
    <row r="93" spans="2:5" x14ac:dyDescent="0.35">
      <c r="B93" s="108" t="s">
        <v>211</v>
      </c>
      <c r="C93" s="4">
        <f>VLOOKUP(B93,Table1[[name]:[impact]],3,FALSE)</f>
        <v>0</v>
      </c>
      <c r="D93" s="107">
        <v>0</v>
      </c>
      <c r="E93" s="5">
        <f t="shared" si="18"/>
        <v>0</v>
      </c>
    </row>
    <row r="94" spans="2:5" x14ac:dyDescent="0.35">
      <c r="B94" s="108" t="s">
        <v>211</v>
      </c>
      <c r="C94" s="4">
        <f>VLOOKUP(B94,Table1[[name]:[impact]],3,FALSE)</f>
        <v>0</v>
      </c>
      <c r="D94" s="107">
        <v>0</v>
      </c>
      <c r="E94" s="5">
        <f t="shared" si="18"/>
        <v>0</v>
      </c>
    </row>
    <row r="95" spans="2:5" x14ac:dyDescent="0.35">
      <c r="B95" s="108" t="s">
        <v>211</v>
      </c>
      <c r="C95" s="4">
        <f>VLOOKUP(B95,Table1[[name]:[impact]],3,FALSE)</f>
        <v>0</v>
      </c>
      <c r="D95" s="107">
        <v>0</v>
      </c>
      <c r="E95" s="5">
        <f t="shared" si="18"/>
        <v>0</v>
      </c>
    </row>
    <row r="96" spans="2:5" x14ac:dyDescent="0.35">
      <c r="B96" s="3"/>
      <c r="C96" s="4"/>
      <c r="D96" s="4"/>
      <c r="E96" s="5"/>
    </row>
    <row r="97" spans="2:5" x14ac:dyDescent="0.35">
      <c r="B97" s="3" t="s">
        <v>256</v>
      </c>
      <c r="C97" s="4"/>
      <c r="D97" s="95">
        <f>SUM(D76:D95)</f>
        <v>0</v>
      </c>
      <c r="E97" s="94">
        <f>SUM(E76:E95)</f>
        <v>0</v>
      </c>
    </row>
    <row r="98" spans="2:5" x14ac:dyDescent="0.35">
      <c r="B98" s="3" t="s">
        <v>257</v>
      </c>
      <c r="C98" s="100">
        <v>0</v>
      </c>
      <c r="D98" s="95">
        <f>D97-(C98*D97)</f>
        <v>0</v>
      </c>
      <c r="E98" s="94"/>
    </row>
    <row r="99" spans="2:5" x14ac:dyDescent="0.35">
      <c r="B99" s="3" t="s">
        <v>258</v>
      </c>
      <c r="C99" s="4"/>
      <c r="D99" s="4"/>
      <c r="E99" s="94">
        <f>IFERROR(E97/D98,0)</f>
        <v>0</v>
      </c>
    </row>
    <row r="100" spans="2:5" x14ac:dyDescent="0.35">
      <c r="B100" s="101" t="s">
        <v>283</v>
      </c>
      <c r="C100" s="102"/>
      <c r="D100" s="103">
        <v>0</v>
      </c>
      <c r="E100" s="104">
        <f>E99*D100</f>
        <v>0</v>
      </c>
    </row>
    <row r="101" spans="2:5" x14ac:dyDescent="0.35">
      <c r="B101" s="87" t="s">
        <v>259</v>
      </c>
      <c r="C101" s="105">
        <f>IFERROR(D98/D100,0)</f>
        <v>0</v>
      </c>
      <c r="D101" s="52"/>
      <c r="E101" s="97"/>
    </row>
    <row r="102" spans="2:5" x14ac:dyDescent="0.35">
      <c r="E102" s="10"/>
    </row>
    <row r="103" spans="2:5" x14ac:dyDescent="0.35">
      <c r="B103" s="2" t="s">
        <v>269</v>
      </c>
      <c r="C103" s="98" t="s">
        <v>211</v>
      </c>
      <c r="D103" s="92"/>
      <c r="E103" s="99"/>
    </row>
    <row r="104" spans="2:5" x14ac:dyDescent="0.35">
      <c r="B104" s="3" t="s">
        <v>208</v>
      </c>
      <c r="C104" s="4" t="s">
        <v>207</v>
      </c>
      <c r="D104" s="4" t="s">
        <v>209</v>
      </c>
      <c r="E104" s="5" t="s">
        <v>210</v>
      </c>
    </row>
    <row r="105" spans="2:5" x14ac:dyDescent="0.35">
      <c r="B105" s="108" t="s">
        <v>211</v>
      </c>
      <c r="C105" s="4">
        <f>VLOOKUP(B105,Table1[[name]:[impact]],3,FALSE)</f>
        <v>0</v>
      </c>
      <c r="D105" s="107">
        <v>0</v>
      </c>
      <c r="E105" s="5">
        <f t="shared" ref="E105:E124" si="19">C105*D105</f>
        <v>0</v>
      </c>
    </row>
    <row r="106" spans="2:5" x14ac:dyDescent="0.35">
      <c r="B106" s="108" t="s">
        <v>211</v>
      </c>
      <c r="C106" s="4">
        <f>VLOOKUP(B106,Table1[[name]:[impact]],3,FALSE)</f>
        <v>0</v>
      </c>
      <c r="D106" s="107">
        <v>0</v>
      </c>
      <c r="E106" s="5">
        <f t="shared" si="19"/>
        <v>0</v>
      </c>
    </row>
    <row r="107" spans="2:5" x14ac:dyDescent="0.35">
      <c r="B107" s="108" t="s">
        <v>211</v>
      </c>
      <c r="C107" s="4">
        <f>VLOOKUP(B107,Table1[[name]:[impact]],3,FALSE)</f>
        <v>0</v>
      </c>
      <c r="D107" s="107">
        <v>0</v>
      </c>
      <c r="E107" s="5">
        <f t="shared" si="19"/>
        <v>0</v>
      </c>
    </row>
    <row r="108" spans="2:5" x14ac:dyDescent="0.35">
      <c r="B108" s="108" t="s">
        <v>211</v>
      </c>
      <c r="C108" s="4">
        <f>VLOOKUP(B108,Table1[[name]:[impact]],3,FALSE)</f>
        <v>0</v>
      </c>
      <c r="D108" s="107">
        <v>0</v>
      </c>
      <c r="E108" s="5">
        <f t="shared" si="19"/>
        <v>0</v>
      </c>
    </row>
    <row r="109" spans="2:5" x14ac:dyDescent="0.35">
      <c r="B109" s="108" t="s">
        <v>211</v>
      </c>
      <c r="C109" s="4">
        <f>VLOOKUP(B109,Table1[[name]:[impact]],3,FALSE)</f>
        <v>0</v>
      </c>
      <c r="D109" s="107">
        <v>0</v>
      </c>
      <c r="E109" s="5">
        <f t="shared" si="19"/>
        <v>0</v>
      </c>
    </row>
    <row r="110" spans="2:5" x14ac:dyDescent="0.35">
      <c r="B110" s="108" t="s">
        <v>211</v>
      </c>
      <c r="C110" s="4">
        <f>VLOOKUP(B110,Table1[[name]:[impact]],3,FALSE)</f>
        <v>0</v>
      </c>
      <c r="D110" s="107">
        <v>0</v>
      </c>
      <c r="E110" s="5">
        <f t="shared" si="19"/>
        <v>0</v>
      </c>
    </row>
    <row r="111" spans="2:5" x14ac:dyDescent="0.35">
      <c r="B111" s="108" t="s">
        <v>211</v>
      </c>
      <c r="C111" s="4">
        <f>VLOOKUP(B111,Table1[[name]:[impact]],3,FALSE)</f>
        <v>0</v>
      </c>
      <c r="D111" s="107">
        <v>0</v>
      </c>
      <c r="E111" s="5">
        <f t="shared" si="19"/>
        <v>0</v>
      </c>
    </row>
    <row r="112" spans="2:5" x14ac:dyDescent="0.35">
      <c r="B112" s="108" t="s">
        <v>211</v>
      </c>
      <c r="C112" s="4">
        <f>VLOOKUP(B112,Table1[[name]:[impact]],3,FALSE)</f>
        <v>0</v>
      </c>
      <c r="D112" s="107">
        <v>0</v>
      </c>
      <c r="E112" s="5">
        <f t="shared" si="19"/>
        <v>0</v>
      </c>
    </row>
    <row r="113" spans="2:5" x14ac:dyDescent="0.35">
      <c r="B113" s="108" t="s">
        <v>211</v>
      </c>
      <c r="C113" s="4">
        <f>VLOOKUP(B113,Table1[[name]:[impact]],3,FALSE)</f>
        <v>0</v>
      </c>
      <c r="D113" s="107">
        <v>0</v>
      </c>
      <c r="E113" s="5">
        <f t="shared" si="19"/>
        <v>0</v>
      </c>
    </row>
    <row r="114" spans="2:5" x14ac:dyDescent="0.35">
      <c r="B114" s="108" t="s">
        <v>211</v>
      </c>
      <c r="C114" s="4">
        <f>VLOOKUP(B114,Table1[[name]:[impact]],3,FALSE)</f>
        <v>0</v>
      </c>
      <c r="D114" s="107">
        <v>0</v>
      </c>
      <c r="E114" s="5">
        <f t="shared" si="19"/>
        <v>0</v>
      </c>
    </row>
    <row r="115" spans="2:5" x14ac:dyDescent="0.35">
      <c r="B115" s="108" t="s">
        <v>211</v>
      </c>
      <c r="C115" s="4">
        <f>VLOOKUP(B115,Table1[[name]:[impact]],3,FALSE)</f>
        <v>0</v>
      </c>
      <c r="D115" s="107">
        <v>0</v>
      </c>
      <c r="E115" s="5">
        <f t="shared" si="19"/>
        <v>0</v>
      </c>
    </row>
    <row r="116" spans="2:5" x14ac:dyDescent="0.35">
      <c r="B116" s="108" t="s">
        <v>211</v>
      </c>
      <c r="C116" s="4">
        <f>VLOOKUP(B116,Table1[[name]:[impact]],3,FALSE)</f>
        <v>0</v>
      </c>
      <c r="D116" s="107">
        <v>0</v>
      </c>
      <c r="E116" s="5">
        <f t="shared" si="19"/>
        <v>0</v>
      </c>
    </row>
    <row r="117" spans="2:5" x14ac:dyDescent="0.35">
      <c r="B117" s="108" t="s">
        <v>211</v>
      </c>
      <c r="C117" s="4">
        <f>VLOOKUP(B117,Table1[[name]:[impact]],3,FALSE)</f>
        <v>0</v>
      </c>
      <c r="D117" s="107">
        <v>0</v>
      </c>
      <c r="E117" s="5">
        <f t="shared" si="19"/>
        <v>0</v>
      </c>
    </row>
    <row r="118" spans="2:5" x14ac:dyDescent="0.35">
      <c r="B118" s="108" t="s">
        <v>211</v>
      </c>
      <c r="C118" s="4">
        <f>VLOOKUP(B118,Table1[[name]:[impact]],3,FALSE)</f>
        <v>0</v>
      </c>
      <c r="D118" s="107">
        <v>0</v>
      </c>
      <c r="E118" s="5">
        <f t="shared" si="19"/>
        <v>0</v>
      </c>
    </row>
    <row r="119" spans="2:5" x14ac:dyDescent="0.35">
      <c r="B119" s="108" t="s">
        <v>211</v>
      </c>
      <c r="C119" s="4">
        <f>VLOOKUP(B119,Table1[[name]:[impact]],3,FALSE)</f>
        <v>0</v>
      </c>
      <c r="D119" s="107">
        <v>0</v>
      </c>
      <c r="E119" s="5">
        <f t="shared" si="19"/>
        <v>0</v>
      </c>
    </row>
    <row r="120" spans="2:5" x14ac:dyDescent="0.35">
      <c r="B120" s="108" t="s">
        <v>211</v>
      </c>
      <c r="C120" s="4">
        <f>VLOOKUP(B120,Table1[[name]:[impact]],3,FALSE)</f>
        <v>0</v>
      </c>
      <c r="D120" s="107">
        <v>0</v>
      </c>
      <c r="E120" s="5">
        <f t="shared" si="19"/>
        <v>0</v>
      </c>
    </row>
    <row r="121" spans="2:5" x14ac:dyDescent="0.35">
      <c r="B121" s="108" t="s">
        <v>211</v>
      </c>
      <c r="C121" s="4">
        <f>VLOOKUP(B121,Table1[[name]:[impact]],3,FALSE)</f>
        <v>0</v>
      </c>
      <c r="D121" s="107">
        <v>0</v>
      </c>
      <c r="E121" s="5">
        <f t="shared" si="19"/>
        <v>0</v>
      </c>
    </row>
    <row r="122" spans="2:5" x14ac:dyDescent="0.35">
      <c r="B122" s="108" t="s">
        <v>211</v>
      </c>
      <c r="C122" s="4">
        <f>VLOOKUP(B122,Table1[[name]:[impact]],3,FALSE)</f>
        <v>0</v>
      </c>
      <c r="D122" s="107">
        <v>0</v>
      </c>
      <c r="E122" s="5">
        <f t="shared" si="19"/>
        <v>0</v>
      </c>
    </row>
    <row r="123" spans="2:5" x14ac:dyDescent="0.35">
      <c r="B123" s="108" t="s">
        <v>211</v>
      </c>
      <c r="C123" s="4">
        <f>VLOOKUP(B123,Table1[[name]:[impact]],3,FALSE)</f>
        <v>0</v>
      </c>
      <c r="D123" s="107">
        <v>0</v>
      </c>
      <c r="E123" s="5">
        <f t="shared" si="19"/>
        <v>0</v>
      </c>
    </row>
    <row r="124" spans="2:5" x14ac:dyDescent="0.35">
      <c r="B124" s="108" t="s">
        <v>211</v>
      </c>
      <c r="C124" s="4">
        <f>VLOOKUP(B124,Table1[[name]:[impact]],3,FALSE)</f>
        <v>0</v>
      </c>
      <c r="D124" s="107">
        <v>0</v>
      </c>
      <c r="E124" s="5">
        <f t="shared" si="19"/>
        <v>0</v>
      </c>
    </row>
    <row r="125" spans="2:5" x14ac:dyDescent="0.35">
      <c r="B125" s="3"/>
      <c r="C125" s="4"/>
      <c r="D125" s="4"/>
      <c r="E125" s="5"/>
    </row>
    <row r="126" spans="2:5" x14ac:dyDescent="0.35">
      <c r="B126" s="3" t="s">
        <v>256</v>
      </c>
      <c r="C126" s="4"/>
      <c r="D126" s="95">
        <f>SUM(D105:D124)</f>
        <v>0</v>
      </c>
      <c r="E126" s="94">
        <f>SUM(E105:E124)</f>
        <v>0</v>
      </c>
    </row>
    <row r="127" spans="2:5" x14ac:dyDescent="0.35">
      <c r="B127" s="3" t="s">
        <v>257</v>
      </c>
      <c r="C127" s="100">
        <v>0</v>
      </c>
      <c r="D127" s="95">
        <f>D126-(C127*D126)</f>
        <v>0</v>
      </c>
      <c r="E127" s="94"/>
    </row>
    <row r="128" spans="2:5" x14ac:dyDescent="0.35">
      <c r="B128" s="3" t="s">
        <v>258</v>
      </c>
      <c r="C128" s="4"/>
      <c r="D128" s="4"/>
      <c r="E128" s="94">
        <f>IFERROR(E126/D127,0)</f>
        <v>0</v>
      </c>
    </row>
    <row r="129" spans="2:5" x14ac:dyDescent="0.35">
      <c r="B129" s="101" t="s">
        <v>283</v>
      </c>
      <c r="C129" s="102"/>
      <c r="D129" s="103">
        <v>0</v>
      </c>
      <c r="E129" s="104">
        <f>E128*D129</f>
        <v>0</v>
      </c>
    </row>
    <row r="130" spans="2:5" x14ac:dyDescent="0.35">
      <c r="B130" s="87" t="s">
        <v>259</v>
      </c>
      <c r="C130" s="105">
        <f>IFERROR(D127/D129,0)</f>
        <v>0</v>
      </c>
      <c r="D130" s="52"/>
      <c r="E130" s="97"/>
    </row>
    <row r="132" spans="2:5" x14ac:dyDescent="0.35">
      <c r="B132" s="2" t="s">
        <v>269</v>
      </c>
      <c r="C132" s="98" t="s">
        <v>211</v>
      </c>
      <c r="D132" s="92"/>
      <c r="E132" s="99"/>
    </row>
    <row r="133" spans="2:5" x14ac:dyDescent="0.35">
      <c r="B133" s="3" t="s">
        <v>208</v>
      </c>
      <c r="C133" s="4" t="s">
        <v>207</v>
      </c>
      <c r="D133" s="4" t="s">
        <v>209</v>
      </c>
      <c r="E133" s="5" t="s">
        <v>210</v>
      </c>
    </row>
    <row r="134" spans="2:5" x14ac:dyDescent="0.35">
      <c r="B134" s="108" t="s">
        <v>211</v>
      </c>
      <c r="C134" s="4">
        <f>VLOOKUP(B134,Table1[[name]:[impact]],3,FALSE)</f>
        <v>0</v>
      </c>
      <c r="D134" s="107">
        <v>0</v>
      </c>
      <c r="E134" s="5">
        <f t="shared" ref="E134:E153" si="20">C134*D134</f>
        <v>0</v>
      </c>
    </row>
    <row r="135" spans="2:5" x14ac:dyDescent="0.35">
      <c r="B135" s="108" t="s">
        <v>211</v>
      </c>
      <c r="C135" s="4">
        <f>VLOOKUP(B135,Table1[[name]:[impact]],3,FALSE)</f>
        <v>0</v>
      </c>
      <c r="D135" s="107">
        <v>0</v>
      </c>
      <c r="E135" s="5">
        <f t="shared" si="20"/>
        <v>0</v>
      </c>
    </row>
    <row r="136" spans="2:5" x14ac:dyDescent="0.35">
      <c r="B136" s="108" t="s">
        <v>211</v>
      </c>
      <c r="C136" s="4">
        <f>VLOOKUP(B136,Table1[[name]:[impact]],3,FALSE)</f>
        <v>0</v>
      </c>
      <c r="D136" s="107">
        <v>0</v>
      </c>
      <c r="E136" s="5">
        <f t="shared" si="20"/>
        <v>0</v>
      </c>
    </row>
    <row r="137" spans="2:5" x14ac:dyDescent="0.35">
      <c r="B137" s="108" t="s">
        <v>211</v>
      </c>
      <c r="C137" s="4">
        <f>VLOOKUP(B137,Table1[[name]:[impact]],3,FALSE)</f>
        <v>0</v>
      </c>
      <c r="D137" s="107">
        <v>0</v>
      </c>
      <c r="E137" s="5">
        <f t="shared" si="20"/>
        <v>0</v>
      </c>
    </row>
    <row r="138" spans="2:5" x14ac:dyDescent="0.35">
      <c r="B138" s="108" t="s">
        <v>211</v>
      </c>
      <c r="C138" s="4">
        <f>VLOOKUP(B138,Table1[[name]:[impact]],3,FALSE)</f>
        <v>0</v>
      </c>
      <c r="D138" s="107">
        <v>0</v>
      </c>
      <c r="E138" s="5">
        <f t="shared" si="20"/>
        <v>0</v>
      </c>
    </row>
    <row r="139" spans="2:5" x14ac:dyDescent="0.35">
      <c r="B139" s="108" t="s">
        <v>211</v>
      </c>
      <c r="C139" s="4">
        <f>VLOOKUP(B139,Table1[[name]:[impact]],3,FALSE)</f>
        <v>0</v>
      </c>
      <c r="D139" s="107">
        <v>0</v>
      </c>
      <c r="E139" s="5">
        <f t="shared" si="20"/>
        <v>0</v>
      </c>
    </row>
    <row r="140" spans="2:5" x14ac:dyDescent="0.35">
      <c r="B140" s="108" t="s">
        <v>211</v>
      </c>
      <c r="C140" s="4">
        <f>VLOOKUP(B140,Table1[[name]:[impact]],3,FALSE)</f>
        <v>0</v>
      </c>
      <c r="D140" s="107">
        <v>0</v>
      </c>
      <c r="E140" s="5">
        <f t="shared" si="20"/>
        <v>0</v>
      </c>
    </row>
    <row r="141" spans="2:5" x14ac:dyDescent="0.35">
      <c r="B141" s="108" t="s">
        <v>211</v>
      </c>
      <c r="C141" s="4">
        <f>VLOOKUP(B141,Table1[[name]:[impact]],3,FALSE)</f>
        <v>0</v>
      </c>
      <c r="D141" s="107">
        <v>0</v>
      </c>
      <c r="E141" s="5">
        <f t="shared" si="20"/>
        <v>0</v>
      </c>
    </row>
    <row r="142" spans="2:5" x14ac:dyDescent="0.35">
      <c r="B142" s="108" t="s">
        <v>211</v>
      </c>
      <c r="C142" s="4">
        <f>VLOOKUP(B142,Table1[[name]:[impact]],3,FALSE)</f>
        <v>0</v>
      </c>
      <c r="D142" s="107">
        <v>0</v>
      </c>
      <c r="E142" s="5">
        <f t="shared" si="20"/>
        <v>0</v>
      </c>
    </row>
    <row r="143" spans="2:5" x14ac:dyDescent="0.35">
      <c r="B143" s="108" t="s">
        <v>211</v>
      </c>
      <c r="C143" s="4">
        <f>VLOOKUP(B143,Table1[[name]:[impact]],3,FALSE)</f>
        <v>0</v>
      </c>
      <c r="D143" s="107">
        <v>0</v>
      </c>
      <c r="E143" s="5">
        <f t="shared" si="20"/>
        <v>0</v>
      </c>
    </row>
    <row r="144" spans="2:5" x14ac:dyDescent="0.35">
      <c r="B144" s="108" t="s">
        <v>211</v>
      </c>
      <c r="C144" s="4">
        <f>VLOOKUP(B144,Table1[[name]:[impact]],3,FALSE)</f>
        <v>0</v>
      </c>
      <c r="D144" s="107">
        <v>0</v>
      </c>
      <c r="E144" s="5">
        <f t="shared" si="20"/>
        <v>0</v>
      </c>
    </row>
    <row r="145" spans="2:23" x14ac:dyDescent="0.35">
      <c r="B145" s="108" t="s">
        <v>211</v>
      </c>
      <c r="C145" s="4">
        <f>VLOOKUP(B145,Table1[[name]:[impact]],3,FALSE)</f>
        <v>0</v>
      </c>
      <c r="D145" s="107">
        <v>0</v>
      </c>
      <c r="E145" s="5">
        <f t="shared" si="20"/>
        <v>0</v>
      </c>
    </row>
    <row r="146" spans="2:23" x14ac:dyDescent="0.35">
      <c r="B146" s="108" t="s">
        <v>211</v>
      </c>
      <c r="C146" s="4">
        <f>VLOOKUP(B146,Table1[[name]:[impact]],3,FALSE)</f>
        <v>0</v>
      </c>
      <c r="D146" s="107">
        <v>0</v>
      </c>
      <c r="E146" s="5">
        <f t="shared" si="20"/>
        <v>0</v>
      </c>
    </row>
    <row r="147" spans="2:23" s="55" customFormat="1" x14ac:dyDescent="0.35">
      <c r="B147" s="108" t="s">
        <v>211</v>
      </c>
      <c r="C147" s="4">
        <f>VLOOKUP(B147,Table1[[name]:[impact]],3,FALSE)</f>
        <v>0</v>
      </c>
      <c r="D147" s="107">
        <v>0</v>
      </c>
      <c r="E147" s="5">
        <f t="shared" si="20"/>
        <v>0</v>
      </c>
      <c r="F147" s="1"/>
      <c r="G147" s="1"/>
      <c r="H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5" customFormat="1" x14ac:dyDescent="0.35">
      <c r="B148" s="108" t="s">
        <v>211</v>
      </c>
      <c r="C148" s="4">
        <f>VLOOKUP(B148,Table1[[name]:[impact]],3,FALSE)</f>
        <v>0</v>
      </c>
      <c r="D148" s="107">
        <v>0</v>
      </c>
      <c r="E148" s="5">
        <f t="shared" si="20"/>
        <v>0</v>
      </c>
      <c r="F148" s="1"/>
      <c r="G148" s="1"/>
      <c r="H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5" customFormat="1" x14ac:dyDescent="0.35">
      <c r="B149" s="108" t="s">
        <v>211</v>
      </c>
      <c r="C149" s="4">
        <f>VLOOKUP(B149,Table1[[name]:[impact]],3,FALSE)</f>
        <v>0</v>
      </c>
      <c r="D149" s="107">
        <v>0</v>
      </c>
      <c r="E149" s="5">
        <f t="shared" si="20"/>
        <v>0</v>
      </c>
      <c r="F149" s="1"/>
      <c r="G149" s="1"/>
      <c r="H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5" customFormat="1" x14ac:dyDescent="0.35">
      <c r="B150" s="108" t="s">
        <v>211</v>
      </c>
      <c r="C150" s="4">
        <f>VLOOKUP(B150,Table1[[name]:[impact]],3,FALSE)</f>
        <v>0</v>
      </c>
      <c r="D150" s="107">
        <v>0</v>
      </c>
      <c r="E150" s="5">
        <f t="shared" si="20"/>
        <v>0</v>
      </c>
      <c r="F150" s="1"/>
      <c r="G150" s="1"/>
      <c r="H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5" customFormat="1" x14ac:dyDescent="0.35">
      <c r="B151" s="108" t="s">
        <v>211</v>
      </c>
      <c r="C151" s="4">
        <f>VLOOKUP(B151,Table1[[name]:[impact]],3,FALSE)</f>
        <v>0</v>
      </c>
      <c r="D151" s="107">
        <v>0</v>
      </c>
      <c r="E151" s="5">
        <f t="shared" si="20"/>
        <v>0</v>
      </c>
      <c r="F151" s="1"/>
      <c r="G151" s="1"/>
      <c r="H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5" customFormat="1" x14ac:dyDescent="0.35">
      <c r="B152" s="108" t="s">
        <v>211</v>
      </c>
      <c r="C152" s="4">
        <f>VLOOKUP(B152,Table1[[name]:[impact]],3,FALSE)</f>
        <v>0</v>
      </c>
      <c r="D152" s="107">
        <v>0</v>
      </c>
      <c r="E152" s="5">
        <f t="shared" si="20"/>
        <v>0</v>
      </c>
      <c r="F152" s="1"/>
      <c r="G152" s="1"/>
      <c r="H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5" customFormat="1" x14ac:dyDescent="0.35">
      <c r="B153" s="108" t="s">
        <v>211</v>
      </c>
      <c r="C153" s="4">
        <f>VLOOKUP(B153,Table1[[name]:[impact]],3,FALSE)</f>
        <v>0</v>
      </c>
      <c r="D153" s="107">
        <v>0</v>
      </c>
      <c r="E153" s="5">
        <f t="shared" si="20"/>
        <v>0</v>
      </c>
      <c r="F153" s="1"/>
      <c r="G153" s="1"/>
      <c r="H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35">
      <c r="B154" s="3"/>
      <c r="C154" s="4"/>
      <c r="D154" s="4"/>
      <c r="E154" s="5"/>
    </row>
    <row r="155" spans="2:23" s="55" customFormat="1" x14ac:dyDescent="0.35">
      <c r="B155" s="3" t="s">
        <v>256</v>
      </c>
      <c r="C155" s="4"/>
      <c r="D155" s="95">
        <f>SUM(D134:D153)</f>
        <v>0</v>
      </c>
      <c r="E155" s="94">
        <f>SUM(E134:E153)</f>
        <v>0</v>
      </c>
      <c r="F155" s="1"/>
      <c r="G155" s="1"/>
      <c r="H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5" customFormat="1" x14ac:dyDescent="0.35">
      <c r="B156" s="3" t="s">
        <v>257</v>
      </c>
      <c r="C156" s="100">
        <v>0</v>
      </c>
      <c r="D156" s="95">
        <f>D155-(C156*D155)</f>
        <v>0</v>
      </c>
      <c r="E156" s="94"/>
      <c r="F156" s="1"/>
      <c r="G156" s="1"/>
      <c r="H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5" customFormat="1" x14ac:dyDescent="0.35">
      <c r="B157" s="3" t="s">
        <v>258</v>
      </c>
      <c r="C157" s="4"/>
      <c r="D157" s="4"/>
      <c r="E157" s="94">
        <f>IFERROR(E155/D156,0)</f>
        <v>0</v>
      </c>
      <c r="F157" s="1"/>
      <c r="G157" s="1"/>
      <c r="H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5" customFormat="1" x14ac:dyDescent="0.35">
      <c r="B158" s="101" t="s">
        <v>283</v>
      </c>
      <c r="C158" s="102"/>
      <c r="D158" s="103">
        <v>0</v>
      </c>
      <c r="E158" s="104">
        <f>E157*D158</f>
        <v>0</v>
      </c>
      <c r="F158" s="1"/>
      <c r="G158" s="1"/>
      <c r="H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5" customFormat="1" x14ac:dyDescent="0.35">
      <c r="B159" s="87" t="s">
        <v>259</v>
      </c>
      <c r="C159" s="105">
        <f>IFERROR(D156/D158,0)</f>
        <v>0</v>
      </c>
      <c r="D159" s="52"/>
      <c r="E159" s="97"/>
      <c r="F159" s="1"/>
      <c r="G159" s="1"/>
      <c r="H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1" spans="2:23" s="55" customFormat="1" x14ac:dyDescent="0.35">
      <c r="B161" s="2" t="s">
        <v>269</v>
      </c>
      <c r="C161" s="98" t="s">
        <v>211</v>
      </c>
      <c r="D161" s="92"/>
      <c r="E161" s="99"/>
      <c r="F161" s="1"/>
      <c r="G161" s="1"/>
      <c r="H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5" customFormat="1" x14ac:dyDescent="0.35">
      <c r="B162" s="3" t="s">
        <v>208</v>
      </c>
      <c r="C162" s="4" t="s">
        <v>207</v>
      </c>
      <c r="D162" s="4" t="s">
        <v>209</v>
      </c>
      <c r="E162" s="5" t="s">
        <v>210</v>
      </c>
      <c r="F162" s="1"/>
      <c r="G162" s="1"/>
      <c r="H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35">
      <c r="B163" s="108" t="s">
        <v>211</v>
      </c>
      <c r="C163" s="4">
        <f>VLOOKUP(B163,Table1[[name]:[impact]],3,FALSE)</f>
        <v>0</v>
      </c>
      <c r="D163" s="107">
        <v>0</v>
      </c>
      <c r="E163" s="5">
        <f t="shared" ref="E163:E182" si="21">C163*D163</f>
        <v>0</v>
      </c>
    </row>
    <row r="164" spans="2:23" x14ac:dyDescent="0.35">
      <c r="B164" s="108" t="s">
        <v>211</v>
      </c>
      <c r="C164" s="4">
        <f>VLOOKUP(B164,Table1[[name]:[impact]],3,FALSE)</f>
        <v>0</v>
      </c>
      <c r="D164" s="107">
        <v>0</v>
      </c>
      <c r="E164" s="5">
        <f t="shared" si="21"/>
        <v>0</v>
      </c>
    </row>
    <row r="165" spans="2:23" x14ac:dyDescent="0.35">
      <c r="B165" s="108" t="s">
        <v>211</v>
      </c>
      <c r="C165" s="4">
        <f>VLOOKUP(B165,Table1[[name]:[impact]],3,FALSE)</f>
        <v>0</v>
      </c>
      <c r="D165" s="107">
        <v>0</v>
      </c>
      <c r="E165" s="5">
        <f t="shared" si="21"/>
        <v>0</v>
      </c>
    </row>
    <row r="166" spans="2:23" x14ac:dyDescent="0.35">
      <c r="B166" s="108" t="s">
        <v>211</v>
      </c>
      <c r="C166" s="4">
        <f>VLOOKUP(B166,Table1[[name]:[impact]],3,FALSE)</f>
        <v>0</v>
      </c>
      <c r="D166" s="107">
        <v>0</v>
      </c>
      <c r="E166" s="5">
        <f t="shared" si="21"/>
        <v>0</v>
      </c>
    </row>
    <row r="167" spans="2:23" x14ac:dyDescent="0.35">
      <c r="B167" s="108" t="s">
        <v>211</v>
      </c>
      <c r="C167" s="4">
        <f>VLOOKUP(B167,Table1[[name]:[impact]],3,FALSE)</f>
        <v>0</v>
      </c>
      <c r="D167" s="107">
        <v>0</v>
      </c>
      <c r="E167" s="5">
        <f t="shared" si="21"/>
        <v>0</v>
      </c>
    </row>
    <row r="168" spans="2:23" x14ac:dyDescent="0.35">
      <c r="B168" s="108" t="s">
        <v>211</v>
      </c>
      <c r="C168" s="4">
        <f>VLOOKUP(B168,Table1[[name]:[impact]],3,FALSE)</f>
        <v>0</v>
      </c>
      <c r="D168" s="107">
        <v>0</v>
      </c>
      <c r="E168" s="5">
        <f t="shared" si="21"/>
        <v>0</v>
      </c>
    </row>
    <row r="169" spans="2:23" x14ac:dyDescent="0.35">
      <c r="B169" s="108" t="s">
        <v>211</v>
      </c>
      <c r="C169" s="4">
        <f>VLOOKUP(B169,Table1[[name]:[impact]],3,FALSE)</f>
        <v>0</v>
      </c>
      <c r="D169" s="107">
        <v>0</v>
      </c>
      <c r="E169" s="5">
        <f t="shared" si="21"/>
        <v>0</v>
      </c>
    </row>
    <row r="170" spans="2:23" x14ac:dyDescent="0.35">
      <c r="B170" s="108" t="s">
        <v>211</v>
      </c>
      <c r="C170" s="4">
        <f>VLOOKUP(B170,Table1[[name]:[impact]],3,FALSE)</f>
        <v>0</v>
      </c>
      <c r="D170" s="107">
        <v>0</v>
      </c>
      <c r="E170" s="5">
        <f t="shared" si="21"/>
        <v>0</v>
      </c>
    </row>
    <row r="171" spans="2:23" x14ac:dyDescent="0.35">
      <c r="B171" s="108" t="s">
        <v>211</v>
      </c>
      <c r="C171" s="4">
        <f>VLOOKUP(B171,Table1[[name]:[impact]],3,FALSE)</f>
        <v>0</v>
      </c>
      <c r="D171" s="107">
        <v>0</v>
      </c>
      <c r="E171" s="5">
        <f t="shared" si="21"/>
        <v>0</v>
      </c>
    </row>
    <row r="172" spans="2:23" x14ac:dyDescent="0.35">
      <c r="B172" s="108" t="s">
        <v>211</v>
      </c>
      <c r="C172" s="4">
        <f>VLOOKUP(B172,Table1[[name]:[impact]],3,FALSE)</f>
        <v>0</v>
      </c>
      <c r="D172" s="107">
        <v>0</v>
      </c>
      <c r="E172" s="5">
        <f t="shared" si="21"/>
        <v>0</v>
      </c>
    </row>
    <row r="173" spans="2:23" x14ac:dyDescent="0.35">
      <c r="B173" s="108" t="s">
        <v>211</v>
      </c>
      <c r="C173" s="4">
        <f>VLOOKUP(B173,Table1[[name]:[impact]],3,FALSE)</f>
        <v>0</v>
      </c>
      <c r="D173" s="107">
        <v>0</v>
      </c>
      <c r="E173" s="5">
        <f t="shared" si="21"/>
        <v>0</v>
      </c>
    </row>
    <row r="174" spans="2:23" x14ac:dyDescent="0.35">
      <c r="B174" s="108" t="s">
        <v>211</v>
      </c>
      <c r="C174" s="4">
        <f>VLOOKUP(B174,Table1[[name]:[impact]],3,FALSE)</f>
        <v>0</v>
      </c>
      <c r="D174" s="107">
        <v>0</v>
      </c>
      <c r="E174" s="5">
        <f t="shared" si="21"/>
        <v>0</v>
      </c>
    </row>
    <row r="175" spans="2:23" x14ac:dyDescent="0.35">
      <c r="B175" s="108" t="s">
        <v>211</v>
      </c>
      <c r="C175" s="4">
        <f>VLOOKUP(B175,Table1[[name]:[impact]],3,FALSE)</f>
        <v>0</v>
      </c>
      <c r="D175" s="107">
        <v>0</v>
      </c>
      <c r="E175" s="5">
        <f t="shared" si="21"/>
        <v>0</v>
      </c>
    </row>
    <row r="176" spans="2:23" x14ac:dyDescent="0.35">
      <c r="B176" s="108" t="s">
        <v>211</v>
      </c>
      <c r="C176" s="4">
        <f>VLOOKUP(B176,Table1[[name]:[impact]],3,FALSE)</f>
        <v>0</v>
      </c>
      <c r="D176" s="107">
        <v>0</v>
      </c>
      <c r="E176" s="5">
        <f t="shared" si="21"/>
        <v>0</v>
      </c>
    </row>
    <row r="177" spans="2:5" x14ac:dyDescent="0.35">
      <c r="B177" s="108" t="s">
        <v>211</v>
      </c>
      <c r="C177" s="4">
        <f>VLOOKUP(B177,Table1[[name]:[impact]],3,FALSE)</f>
        <v>0</v>
      </c>
      <c r="D177" s="107">
        <v>0</v>
      </c>
      <c r="E177" s="5">
        <f t="shared" si="21"/>
        <v>0</v>
      </c>
    </row>
    <row r="178" spans="2:5" x14ac:dyDescent="0.35">
      <c r="B178" s="108" t="s">
        <v>211</v>
      </c>
      <c r="C178" s="4">
        <f>VLOOKUP(B178,Table1[[name]:[impact]],3,FALSE)</f>
        <v>0</v>
      </c>
      <c r="D178" s="107">
        <v>0</v>
      </c>
      <c r="E178" s="5">
        <f t="shared" si="21"/>
        <v>0</v>
      </c>
    </row>
    <row r="179" spans="2:5" x14ac:dyDescent="0.35">
      <c r="B179" s="108" t="s">
        <v>211</v>
      </c>
      <c r="C179" s="4">
        <f>VLOOKUP(B179,Table1[[name]:[impact]],3,FALSE)</f>
        <v>0</v>
      </c>
      <c r="D179" s="107">
        <v>0</v>
      </c>
      <c r="E179" s="5">
        <f t="shared" si="21"/>
        <v>0</v>
      </c>
    </row>
    <row r="180" spans="2:5" x14ac:dyDescent="0.35">
      <c r="B180" s="108" t="s">
        <v>211</v>
      </c>
      <c r="C180" s="4">
        <f>VLOOKUP(B180,Table1[[name]:[impact]],3,FALSE)</f>
        <v>0</v>
      </c>
      <c r="D180" s="107">
        <v>0</v>
      </c>
      <c r="E180" s="5">
        <f t="shared" si="21"/>
        <v>0</v>
      </c>
    </row>
    <row r="181" spans="2:5" x14ac:dyDescent="0.35">
      <c r="B181" s="108" t="s">
        <v>211</v>
      </c>
      <c r="C181" s="4">
        <f>VLOOKUP(B181,Table1[[name]:[impact]],3,FALSE)</f>
        <v>0</v>
      </c>
      <c r="D181" s="107">
        <v>0</v>
      </c>
      <c r="E181" s="5">
        <f t="shared" si="21"/>
        <v>0</v>
      </c>
    </row>
    <row r="182" spans="2:5" x14ac:dyDescent="0.35">
      <c r="B182" s="108" t="s">
        <v>211</v>
      </c>
      <c r="C182" s="4">
        <f>VLOOKUP(B182,Table1[[name]:[impact]],3,FALSE)</f>
        <v>0</v>
      </c>
      <c r="D182" s="107">
        <v>0</v>
      </c>
      <c r="E182" s="5">
        <f t="shared" si="21"/>
        <v>0</v>
      </c>
    </row>
    <row r="183" spans="2:5" x14ac:dyDescent="0.35">
      <c r="B183" s="3"/>
      <c r="C183" s="4"/>
      <c r="D183" s="4"/>
      <c r="E183" s="5"/>
    </row>
    <row r="184" spans="2:5" x14ac:dyDescent="0.35">
      <c r="B184" s="3" t="s">
        <v>256</v>
      </c>
      <c r="C184" s="4"/>
      <c r="D184" s="95">
        <f>SUM(D163:D182)</f>
        <v>0</v>
      </c>
      <c r="E184" s="94">
        <f>SUM(E163:E182)</f>
        <v>0</v>
      </c>
    </row>
    <row r="185" spans="2:5" x14ac:dyDescent="0.35">
      <c r="B185" s="3" t="s">
        <v>257</v>
      </c>
      <c r="C185" s="100">
        <v>0</v>
      </c>
      <c r="D185" s="95">
        <f>D184-(C185*D184)</f>
        <v>0</v>
      </c>
      <c r="E185" s="94"/>
    </row>
    <row r="186" spans="2:5" x14ac:dyDescent="0.35">
      <c r="B186" s="3" t="s">
        <v>258</v>
      </c>
      <c r="C186" s="4"/>
      <c r="D186" s="4"/>
      <c r="E186" s="94">
        <f>IFERROR(E184/D185,0)</f>
        <v>0</v>
      </c>
    </row>
    <row r="187" spans="2:5" x14ac:dyDescent="0.35">
      <c r="B187" s="101" t="s">
        <v>283</v>
      </c>
      <c r="C187" s="102"/>
      <c r="D187" s="103">
        <v>0</v>
      </c>
      <c r="E187" s="104">
        <f>E186*D187</f>
        <v>0</v>
      </c>
    </row>
    <row r="188" spans="2:5" x14ac:dyDescent="0.35">
      <c r="B188" s="87" t="s">
        <v>259</v>
      </c>
      <c r="C188" s="105">
        <f>IFERROR(D185/D187,0)</f>
        <v>0</v>
      </c>
      <c r="D188" s="52"/>
      <c r="E188" s="97"/>
    </row>
    <row r="190" spans="2:5" x14ac:dyDescent="0.35">
      <c r="B190" s="2" t="s">
        <v>269</v>
      </c>
      <c r="C190" s="98" t="s">
        <v>211</v>
      </c>
      <c r="D190" s="92"/>
      <c r="E190" s="99"/>
    </row>
    <row r="191" spans="2:5" x14ac:dyDescent="0.35">
      <c r="B191" s="3" t="s">
        <v>208</v>
      </c>
      <c r="C191" s="4" t="s">
        <v>207</v>
      </c>
      <c r="D191" s="4" t="s">
        <v>209</v>
      </c>
      <c r="E191" s="5" t="s">
        <v>210</v>
      </c>
    </row>
    <row r="192" spans="2:5" x14ac:dyDescent="0.35">
      <c r="B192" s="108" t="s">
        <v>211</v>
      </c>
      <c r="C192" s="4">
        <f>VLOOKUP(B192,Table1[[name]:[impact]],3,FALSE)</f>
        <v>0</v>
      </c>
      <c r="D192" s="107">
        <v>0</v>
      </c>
      <c r="E192" s="5">
        <f t="shared" ref="E192:E211" si="22">C192*D192</f>
        <v>0</v>
      </c>
    </row>
    <row r="193" spans="2:5" x14ac:dyDescent="0.35">
      <c r="B193" s="108" t="s">
        <v>211</v>
      </c>
      <c r="C193" s="4">
        <f>VLOOKUP(B193,Table1[[name]:[impact]],3,FALSE)</f>
        <v>0</v>
      </c>
      <c r="D193" s="107">
        <v>0</v>
      </c>
      <c r="E193" s="5">
        <f t="shared" si="22"/>
        <v>0</v>
      </c>
    </row>
    <row r="194" spans="2:5" x14ac:dyDescent="0.35">
      <c r="B194" s="108" t="s">
        <v>211</v>
      </c>
      <c r="C194" s="4">
        <f>VLOOKUP(B194,Table1[[name]:[impact]],3,FALSE)</f>
        <v>0</v>
      </c>
      <c r="D194" s="107">
        <v>0</v>
      </c>
      <c r="E194" s="5">
        <f t="shared" si="22"/>
        <v>0</v>
      </c>
    </row>
    <row r="195" spans="2:5" x14ac:dyDescent="0.35">
      <c r="B195" s="108" t="s">
        <v>211</v>
      </c>
      <c r="C195" s="4">
        <f>VLOOKUP(B195,Table1[[name]:[impact]],3,FALSE)</f>
        <v>0</v>
      </c>
      <c r="D195" s="107">
        <v>0</v>
      </c>
      <c r="E195" s="5">
        <f t="shared" si="22"/>
        <v>0</v>
      </c>
    </row>
    <row r="196" spans="2:5" x14ac:dyDescent="0.35">
      <c r="B196" s="108" t="s">
        <v>211</v>
      </c>
      <c r="C196" s="4">
        <f>VLOOKUP(B196,Table1[[name]:[impact]],3,FALSE)</f>
        <v>0</v>
      </c>
      <c r="D196" s="107">
        <v>0</v>
      </c>
      <c r="E196" s="5">
        <f t="shared" si="22"/>
        <v>0</v>
      </c>
    </row>
    <row r="197" spans="2:5" x14ac:dyDescent="0.35">
      <c r="B197" s="108" t="s">
        <v>211</v>
      </c>
      <c r="C197" s="4">
        <f>VLOOKUP(B197,Table1[[name]:[impact]],3,FALSE)</f>
        <v>0</v>
      </c>
      <c r="D197" s="107">
        <v>0</v>
      </c>
      <c r="E197" s="5">
        <f t="shared" si="22"/>
        <v>0</v>
      </c>
    </row>
    <row r="198" spans="2:5" x14ac:dyDescent="0.35">
      <c r="B198" s="108" t="s">
        <v>211</v>
      </c>
      <c r="C198" s="4">
        <f>VLOOKUP(B198,Table1[[name]:[impact]],3,FALSE)</f>
        <v>0</v>
      </c>
      <c r="D198" s="107">
        <v>0</v>
      </c>
      <c r="E198" s="5">
        <f t="shared" si="22"/>
        <v>0</v>
      </c>
    </row>
    <row r="199" spans="2:5" x14ac:dyDescent="0.35">
      <c r="B199" s="108" t="s">
        <v>211</v>
      </c>
      <c r="C199" s="4">
        <f>VLOOKUP(B199,Table1[[name]:[impact]],3,FALSE)</f>
        <v>0</v>
      </c>
      <c r="D199" s="107">
        <v>0</v>
      </c>
      <c r="E199" s="5">
        <f t="shared" si="22"/>
        <v>0</v>
      </c>
    </row>
    <row r="200" spans="2:5" x14ac:dyDescent="0.35">
      <c r="B200" s="108" t="s">
        <v>211</v>
      </c>
      <c r="C200" s="4">
        <f>VLOOKUP(B200,Table1[[name]:[impact]],3,FALSE)</f>
        <v>0</v>
      </c>
      <c r="D200" s="107">
        <v>0</v>
      </c>
      <c r="E200" s="5">
        <f t="shared" si="22"/>
        <v>0</v>
      </c>
    </row>
    <row r="201" spans="2:5" x14ac:dyDescent="0.35">
      <c r="B201" s="108" t="s">
        <v>211</v>
      </c>
      <c r="C201" s="4">
        <f>VLOOKUP(B201,Table1[[name]:[impact]],3,FALSE)</f>
        <v>0</v>
      </c>
      <c r="D201" s="107">
        <v>0</v>
      </c>
      <c r="E201" s="5">
        <f t="shared" si="22"/>
        <v>0</v>
      </c>
    </row>
    <row r="202" spans="2:5" x14ac:dyDescent="0.35">
      <c r="B202" s="108" t="s">
        <v>211</v>
      </c>
      <c r="C202" s="4">
        <f>VLOOKUP(B202,Table1[[name]:[impact]],3,FALSE)</f>
        <v>0</v>
      </c>
      <c r="D202" s="107">
        <v>0</v>
      </c>
      <c r="E202" s="5">
        <f t="shared" si="22"/>
        <v>0</v>
      </c>
    </row>
    <row r="203" spans="2:5" x14ac:dyDescent="0.35">
      <c r="B203" s="108" t="s">
        <v>211</v>
      </c>
      <c r="C203" s="4">
        <f>VLOOKUP(B203,Table1[[name]:[impact]],3,FALSE)</f>
        <v>0</v>
      </c>
      <c r="D203" s="107">
        <v>0</v>
      </c>
      <c r="E203" s="5">
        <f t="shared" si="22"/>
        <v>0</v>
      </c>
    </row>
    <row r="204" spans="2:5" x14ac:dyDescent="0.35">
      <c r="B204" s="108" t="s">
        <v>211</v>
      </c>
      <c r="C204" s="4">
        <f>VLOOKUP(B204,Table1[[name]:[impact]],3,FALSE)</f>
        <v>0</v>
      </c>
      <c r="D204" s="107">
        <v>0</v>
      </c>
      <c r="E204" s="5">
        <f t="shared" si="22"/>
        <v>0</v>
      </c>
    </row>
    <row r="205" spans="2:5" x14ac:dyDescent="0.35">
      <c r="B205" s="108" t="s">
        <v>211</v>
      </c>
      <c r="C205" s="4">
        <f>VLOOKUP(B205,Table1[[name]:[impact]],3,FALSE)</f>
        <v>0</v>
      </c>
      <c r="D205" s="107">
        <v>0</v>
      </c>
      <c r="E205" s="5">
        <f t="shared" si="22"/>
        <v>0</v>
      </c>
    </row>
    <row r="206" spans="2:5" x14ac:dyDescent="0.35">
      <c r="B206" s="108" t="s">
        <v>211</v>
      </c>
      <c r="C206" s="4">
        <f>VLOOKUP(B206,Table1[[name]:[impact]],3,FALSE)</f>
        <v>0</v>
      </c>
      <c r="D206" s="107">
        <v>0</v>
      </c>
      <c r="E206" s="5">
        <f t="shared" si="22"/>
        <v>0</v>
      </c>
    </row>
    <row r="207" spans="2:5" x14ac:dyDescent="0.35">
      <c r="B207" s="108" t="s">
        <v>211</v>
      </c>
      <c r="C207" s="4">
        <f>VLOOKUP(B207,Table1[[name]:[impact]],3,FALSE)</f>
        <v>0</v>
      </c>
      <c r="D207" s="107">
        <v>0</v>
      </c>
      <c r="E207" s="5">
        <f t="shared" si="22"/>
        <v>0</v>
      </c>
    </row>
    <row r="208" spans="2:5" x14ac:dyDescent="0.35">
      <c r="B208" s="108" t="s">
        <v>211</v>
      </c>
      <c r="C208" s="4">
        <f>VLOOKUP(B208,Table1[[name]:[impact]],3,FALSE)</f>
        <v>0</v>
      </c>
      <c r="D208" s="107">
        <v>0</v>
      </c>
      <c r="E208" s="5">
        <f t="shared" si="22"/>
        <v>0</v>
      </c>
    </row>
    <row r="209" spans="2:5" x14ac:dyDescent="0.35">
      <c r="B209" s="108" t="s">
        <v>211</v>
      </c>
      <c r="C209" s="4">
        <f>VLOOKUP(B209,Table1[[name]:[impact]],3,FALSE)</f>
        <v>0</v>
      </c>
      <c r="D209" s="107">
        <v>0</v>
      </c>
      <c r="E209" s="5">
        <f t="shared" si="22"/>
        <v>0</v>
      </c>
    </row>
    <row r="210" spans="2:5" x14ac:dyDescent="0.35">
      <c r="B210" s="108" t="s">
        <v>211</v>
      </c>
      <c r="C210" s="4">
        <f>VLOOKUP(B210,Table1[[name]:[impact]],3,FALSE)</f>
        <v>0</v>
      </c>
      <c r="D210" s="107">
        <v>0</v>
      </c>
      <c r="E210" s="5">
        <f t="shared" si="22"/>
        <v>0</v>
      </c>
    </row>
    <row r="211" spans="2:5" x14ac:dyDescent="0.35">
      <c r="B211" s="108" t="s">
        <v>211</v>
      </c>
      <c r="C211" s="4">
        <f>VLOOKUP(B211,Table1[[name]:[impact]],3,FALSE)</f>
        <v>0</v>
      </c>
      <c r="D211" s="107">
        <v>0</v>
      </c>
      <c r="E211" s="5">
        <f t="shared" si="22"/>
        <v>0</v>
      </c>
    </row>
    <row r="212" spans="2:5" x14ac:dyDescent="0.35">
      <c r="B212" s="3"/>
      <c r="C212" s="4"/>
      <c r="D212" s="4"/>
      <c r="E212" s="5"/>
    </row>
    <row r="213" spans="2:5" x14ac:dyDescent="0.35">
      <c r="B213" s="3" t="s">
        <v>256</v>
      </c>
      <c r="C213" s="4"/>
      <c r="D213" s="95">
        <f>SUM(D192:D211)</f>
        <v>0</v>
      </c>
      <c r="E213" s="94">
        <f>SUM(E192:E211)</f>
        <v>0</v>
      </c>
    </row>
    <row r="214" spans="2:5" x14ac:dyDescent="0.35">
      <c r="B214" s="3" t="s">
        <v>257</v>
      </c>
      <c r="C214" s="100">
        <v>0</v>
      </c>
      <c r="D214" s="95">
        <f>D213-(C214*D213)</f>
        <v>0</v>
      </c>
      <c r="E214" s="94"/>
    </row>
    <row r="215" spans="2:5" x14ac:dyDescent="0.35">
      <c r="B215" s="3" t="s">
        <v>258</v>
      </c>
      <c r="C215" s="4"/>
      <c r="D215" s="4"/>
      <c r="E215" s="94">
        <f>IFERROR(E213/D214,0)</f>
        <v>0</v>
      </c>
    </row>
    <row r="216" spans="2:5" x14ac:dyDescent="0.35">
      <c r="B216" s="101" t="s">
        <v>283</v>
      </c>
      <c r="C216" s="102"/>
      <c r="D216" s="103">
        <v>0</v>
      </c>
      <c r="E216" s="104">
        <f>E215*D216</f>
        <v>0</v>
      </c>
    </row>
    <row r="217" spans="2:5" x14ac:dyDescent="0.35">
      <c r="B217" s="87" t="s">
        <v>259</v>
      </c>
      <c r="C217" s="105">
        <f>IFERROR(D214/D216,0)</f>
        <v>0</v>
      </c>
      <c r="D217" s="52"/>
      <c r="E217" s="97"/>
    </row>
    <row r="219" spans="2:5" x14ac:dyDescent="0.35">
      <c r="B219" s="2" t="s">
        <v>269</v>
      </c>
      <c r="C219" s="98" t="s">
        <v>211</v>
      </c>
      <c r="D219" s="92"/>
      <c r="E219" s="99"/>
    </row>
    <row r="220" spans="2:5" x14ac:dyDescent="0.35">
      <c r="B220" s="3" t="s">
        <v>208</v>
      </c>
      <c r="C220" s="4" t="s">
        <v>207</v>
      </c>
      <c r="D220" s="4" t="s">
        <v>209</v>
      </c>
      <c r="E220" s="5" t="s">
        <v>210</v>
      </c>
    </row>
    <row r="221" spans="2:5" x14ac:dyDescent="0.35">
      <c r="B221" s="108" t="s">
        <v>211</v>
      </c>
      <c r="C221" s="4">
        <f>VLOOKUP(B221,Table1[[name]:[impact]],3,FALSE)</f>
        <v>0</v>
      </c>
      <c r="D221" s="107">
        <v>0</v>
      </c>
      <c r="E221" s="5">
        <f t="shared" ref="E221:E240" si="23">C221*D221</f>
        <v>0</v>
      </c>
    </row>
    <row r="222" spans="2:5" x14ac:dyDescent="0.35">
      <c r="B222" s="108" t="s">
        <v>211</v>
      </c>
      <c r="C222" s="4">
        <f>VLOOKUP(B222,Table1[[name]:[impact]],3,FALSE)</f>
        <v>0</v>
      </c>
      <c r="D222" s="107">
        <v>0</v>
      </c>
      <c r="E222" s="5">
        <f t="shared" si="23"/>
        <v>0</v>
      </c>
    </row>
    <row r="223" spans="2:5" x14ac:dyDescent="0.35">
      <c r="B223" s="108" t="s">
        <v>211</v>
      </c>
      <c r="C223" s="4">
        <f>VLOOKUP(B223,Table1[[name]:[impact]],3,FALSE)</f>
        <v>0</v>
      </c>
      <c r="D223" s="107">
        <v>0</v>
      </c>
      <c r="E223" s="5">
        <f t="shared" si="23"/>
        <v>0</v>
      </c>
    </row>
    <row r="224" spans="2:5" x14ac:dyDescent="0.35">
      <c r="B224" s="108" t="s">
        <v>211</v>
      </c>
      <c r="C224" s="4">
        <f>VLOOKUP(B224,Table1[[name]:[impact]],3,FALSE)</f>
        <v>0</v>
      </c>
      <c r="D224" s="107">
        <v>0</v>
      </c>
      <c r="E224" s="5">
        <f t="shared" si="23"/>
        <v>0</v>
      </c>
    </row>
    <row r="225" spans="2:5" x14ac:dyDescent="0.35">
      <c r="B225" s="108" t="s">
        <v>211</v>
      </c>
      <c r="C225" s="4">
        <f>VLOOKUP(B225,Table1[[name]:[impact]],3,FALSE)</f>
        <v>0</v>
      </c>
      <c r="D225" s="107">
        <v>0</v>
      </c>
      <c r="E225" s="5">
        <f t="shared" si="23"/>
        <v>0</v>
      </c>
    </row>
    <row r="226" spans="2:5" x14ac:dyDescent="0.35">
      <c r="B226" s="108" t="s">
        <v>211</v>
      </c>
      <c r="C226" s="4">
        <f>VLOOKUP(B226,Table1[[name]:[impact]],3,FALSE)</f>
        <v>0</v>
      </c>
      <c r="D226" s="107">
        <v>0</v>
      </c>
      <c r="E226" s="5">
        <f t="shared" si="23"/>
        <v>0</v>
      </c>
    </row>
    <row r="227" spans="2:5" x14ac:dyDescent="0.35">
      <c r="B227" s="108" t="s">
        <v>211</v>
      </c>
      <c r="C227" s="4">
        <f>VLOOKUP(B227,Table1[[name]:[impact]],3,FALSE)</f>
        <v>0</v>
      </c>
      <c r="D227" s="107">
        <v>0</v>
      </c>
      <c r="E227" s="5">
        <f t="shared" si="23"/>
        <v>0</v>
      </c>
    </row>
    <row r="228" spans="2:5" x14ac:dyDescent="0.35">
      <c r="B228" s="108" t="s">
        <v>211</v>
      </c>
      <c r="C228" s="4">
        <f>VLOOKUP(B228,Table1[[name]:[impact]],3,FALSE)</f>
        <v>0</v>
      </c>
      <c r="D228" s="107">
        <v>0</v>
      </c>
      <c r="E228" s="5">
        <f t="shared" si="23"/>
        <v>0</v>
      </c>
    </row>
    <row r="229" spans="2:5" x14ac:dyDescent="0.35">
      <c r="B229" s="108" t="s">
        <v>211</v>
      </c>
      <c r="C229" s="4">
        <f>VLOOKUP(B229,Table1[[name]:[impact]],3,FALSE)</f>
        <v>0</v>
      </c>
      <c r="D229" s="107">
        <v>0</v>
      </c>
      <c r="E229" s="5">
        <f t="shared" si="23"/>
        <v>0</v>
      </c>
    </row>
    <row r="230" spans="2:5" x14ac:dyDescent="0.35">
      <c r="B230" s="108" t="s">
        <v>211</v>
      </c>
      <c r="C230" s="4">
        <f>VLOOKUP(B230,Table1[[name]:[impact]],3,FALSE)</f>
        <v>0</v>
      </c>
      <c r="D230" s="107">
        <v>0</v>
      </c>
      <c r="E230" s="5">
        <f t="shared" si="23"/>
        <v>0</v>
      </c>
    </row>
    <row r="231" spans="2:5" x14ac:dyDescent="0.35">
      <c r="B231" s="108" t="s">
        <v>211</v>
      </c>
      <c r="C231" s="4">
        <f>VLOOKUP(B231,Table1[[name]:[impact]],3,FALSE)</f>
        <v>0</v>
      </c>
      <c r="D231" s="107">
        <v>0</v>
      </c>
      <c r="E231" s="5">
        <f t="shared" si="23"/>
        <v>0</v>
      </c>
    </row>
    <row r="232" spans="2:5" x14ac:dyDescent="0.35">
      <c r="B232" s="108" t="s">
        <v>211</v>
      </c>
      <c r="C232" s="4">
        <f>VLOOKUP(B232,Table1[[name]:[impact]],3,FALSE)</f>
        <v>0</v>
      </c>
      <c r="D232" s="107">
        <v>0</v>
      </c>
      <c r="E232" s="5">
        <f t="shared" si="23"/>
        <v>0</v>
      </c>
    </row>
    <row r="233" spans="2:5" x14ac:dyDescent="0.35">
      <c r="B233" s="108" t="s">
        <v>211</v>
      </c>
      <c r="C233" s="4">
        <f>VLOOKUP(B233,Table1[[name]:[impact]],3,FALSE)</f>
        <v>0</v>
      </c>
      <c r="D233" s="107">
        <v>0</v>
      </c>
      <c r="E233" s="5">
        <f t="shared" si="23"/>
        <v>0</v>
      </c>
    </row>
    <row r="234" spans="2:5" x14ac:dyDescent="0.35">
      <c r="B234" s="108" t="s">
        <v>211</v>
      </c>
      <c r="C234" s="4">
        <f>VLOOKUP(B234,Table1[[name]:[impact]],3,FALSE)</f>
        <v>0</v>
      </c>
      <c r="D234" s="107">
        <v>0</v>
      </c>
      <c r="E234" s="5">
        <f t="shared" si="23"/>
        <v>0</v>
      </c>
    </row>
    <row r="235" spans="2:5" x14ac:dyDescent="0.35">
      <c r="B235" s="108" t="s">
        <v>211</v>
      </c>
      <c r="C235" s="4">
        <f>VLOOKUP(B235,Table1[[name]:[impact]],3,FALSE)</f>
        <v>0</v>
      </c>
      <c r="D235" s="107">
        <v>0</v>
      </c>
      <c r="E235" s="5">
        <f t="shared" si="23"/>
        <v>0</v>
      </c>
    </row>
    <row r="236" spans="2:5" x14ac:dyDescent="0.35">
      <c r="B236" s="108" t="s">
        <v>211</v>
      </c>
      <c r="C236" s="4">
        <f>VLOOKUP(B236,Table1[[name]:[impact]],3,FALSE)</f>
        <v>0</v>
      </c>
      <c r="D236" s="107">
        <v>0</v>
      </c>
      <c r="E236" s="5">
        <f t="shared" si="23"/>
        <v>0</v>
      </c>
    </row>
    <row r="237" spans="2:5" x14ac:dyDescent="0.35">
      <c r="B237" s="108" t="s">
        <v>211</v>
      </c>
      <c r="C237" s="4">
        <f>VLOOKUP(B237,Table1[[name]:[impact]],3,FALSE)</f>
        <v>0</v>
      </c>
      <c r="D237" s="107">
        <v>0</v>
      </c>
      <c r="E237" s="5">
        <f t="shared" si="23"/>
        <v>0</v>
      </c>
    </row>
    <row r="238" spans="2:5" x14ac:dyDescent="0.35">
      <c r="B238" s="108" t="s">
        <v>211</v>
      </c>
      <c r="C238" s="4">
        <f>VLOOKUP(B238,Table1[[name]:[impact]],3,FALSE)</f>
        <v>0</v>
      </c>
      <c r="D238" s="107">
        <v>0</v>
      </c>
      <c r="E238" s="5">
        <f t="shared" si="23"/>
        <v>0</v>
      </c>
    </row>
    <row r="239" spans="2:5" x14ac:dyDescent="0.35">
      <c r="B239" s="108" t="s">
        <v>211</v>
      </c>
      <c r="C239" s="4">
        <f>VLOOKUP(B239,Table1[[name]:[impact]],3,FALSE)</f>
        <v>0</v>
      </c>
      <c r="D239" s="107">
        <v>0</v>
      </c>
      <c r="E239" s="5">
        <f t="shared" si="23"/>
        <v>0</v>
      </c>
    </row>
    <row r="240" spans="2:5" x14ac:dyDescent="0.35">
      <c r="B240" s="108" t="s">
        <v>211</v>
      </c>
      <c r="C240" s="4">
        <f>VLOOKUP(B240,Table1[[name]:[impact]],3,FALSE)</f>
        <v>0</v>
      </c>
      <c r="D240" s="107">
        <v>0</v>
      </c>
      <c r="E240" s="5">
        <f t="shared" si="23"/>
        <v>0</v>
      </c>
    </row>
    <row r="241" spans="2:5" x14ac:dyDescent="0.35">
      <c r="B241" s="3"/>
      <c r="C241" s="4"/>
      <c r="D241" s="4"/>
      <c r="E241" s="5"/>
    </row>
    <row r="242" spans="2:5" x14ac:dyDescent="0.35">
      <c r="B242" s="3" t="s">
        <v>256</v>
      </c>
      <c r="C242" s="4"/>
      <c r="D242" s="95">
        <f>SUM(D221:D240)</f>
        <v>0</v>
      </c>
      <c r="E242" s="94">
        <f>SUM(E221:E240)</f>
        <v>0</v>
      </c>
    </row>
    <row r="243" spans="2:5" x14ac:dyDescent="0.35">
      <c r="B243" s="3" t="s">
        <v>257</v>
      </c>
      <c r="C243" s="100">
        <v>0</v>
      </c>
      <c r="D243" s="95">
        <f>D242-(C243*D242)</f>
        <v>0</v>
      </c>
      <c r="E243" s="94"/>
    </row>
    <row r="244" spans="2:5" x14ac:dyDescent="0.35">
      <c r="B244" s="3" t="s">
        <v>258</v>
      </c>
      <c r="C244" s="4"/>
      <c r="D244" s="4"/>
      <c r="E244" s="94">
        <f>IFERROR(E242/D243,0)</f>
        <v>0</v>
      </c>
    </row>
    <row r="245" spans="2:5" x14ac:dyDescent="0.35">
      <c r="B245" s="101" t="s">
        <v>283</v>
      </c>
      <c r="C245" s="102"/>
      <c r="D245" s="103">
        <v>0</v>
      </c>
      <c r="E245" s="104">
        <f>E244*D245</f>
        <v>0</v>
      </c>
    </row>
    <row r="246" spans="2:5" x14ac:dyDescent="0.35">
      <c r="B246" s="87" t="s">
        <v>259</v>
      </c>
      <c r="C246" s="105">
        <f>IFERROR(D243/D245,0)</f>
        <v>0</v>
      </c>
      <c r="D246" s="52"/>
      <c r="E246" s="97"/>
    </row>
    <row r="248" spans="2:5" x14ac:dyDescent="0.35">
      <c r="B248" s="2" t="s">
        <v>269</v>
      </c>
      <c r="C248" s="98" t="s">
        <v>211</v>
      </c>
      <c r="D248" s="92"/>
      <c r="E248" s="99"/>
    </row>
    <row r="249" spans="2:5" x14ac:dyDescent="0.35">
      <c r="B249" s="3" t="s">
        <v>208</v>
      </c>
      <c r="C249" s="4" t="s">
        <v>207</v>
      </c>
      <c r="D249" s="4" t="s">
        <v>209</v>
      </c>
      <c r="E249" s="5" t="s">
        <v>210</v>
      </c>
    </row>
    <row r="250" spans="2:5" x14ac:dyDescent="0.35">
      <c r="B250" s="108" t="s">
        <v>211</v>
      </c>
      <c r="C250" s="4">
        <f>VLOOKUP(B250,Table1[[name]:[impact]],3,FALSE)</f>
        <v>0</v>
      </c>
      <c r="D250" s="107">
        <v>0</v>
      </c>
      <c r="E250" s="5">
        <f t="shared" ref="E250:E269" si="24">C250*D250</f>
        <v>0</v>
      </c>
    </row>
    <row r="251" spans="2:5" x14ac:dyDescent="0.35">
      <c r="B251" s="108" t="s">
        <v>211</v>
      </c>
      <c r="C251" s="4">
        <f>VLOOKUP(B251,Table1[[name]:[impact]],3,FALSE)</f>
        <v>0</v>
      </c>
      <c r="D251" s="107">
        <v>0</v>
      </c>
      <c r="E251" s="5">
        <f t="shared" si="24"/>
        <v>0</v>
      </c>
    </row>
    <row r="252" spans="2:5" x14ac:dyDescent="0.35">
      <c r="B252" s="108" t="s">
        <v>211</v>
      </c>
      <c r="C252" s="4">
        <f>VLOOKUP(B252,Table1[[name]:[impact]],3,FALSE)</f>
        <v>0</v>
      </c>
      <c r="D252" s="107">
        <v>0</v>
      </c>
      <c r="E252" s="5">
        <f t="shared" si="24"/>
        <v>0</v>
      </c>
    </row>
    <row r="253" spans="2:5" x14ac:dyDescent="0.35">
      <c r="B253" s="108" t="s">
        <v>211</v>
      </c>
      <c r="C253" s="4">
        <f>VLOOKUP(B253,Table1[[name]:[impact]],3,FALSE)</f>
        <v>0</v>
      </c>
      <c r="D253" s="107">
        <v>0</v>
      </c>
      <c r="E253" s="5">
        <f t="shared" si="24"/>
        <v>0</v>
      </c>
    </row>
    <row r="254" spans="2:5" x14ac:dyDescent="0.35">
      <c r="B254" s="108" t="s">
        <v>211</v>
      </c>
      <c r="C254" s="4">
        <f>VLOOKUP(B254,Table1[[name]:[impact]],3,FALSE)</f>
        <v>0</v>
      </c>
      <c r="D254" s="107">
        <v>0</v>
      </c>
      <c r="E254" s="5">
        <f t="shared" si="24"/>
        <v>0</v>
      </c>
    </row>
    <row r="255" spans="2:5" x14ac:dyDescent="0.35">
      <c r="B255" s="108" t="s">
        <v>211</v>
      </c>
      <c r="C255" s="4">
        <f>VLOOKUP(B255,Table1[[name]:[impact]],3,FALSE)</f>
        <v>0</v>
      </c>
      <c r="D255" s="107">
        <v>0</v>
      </c>
      <c r="E255" s="5">
        <f t="shared" si="24"/>
        <v>0</v>
      </c>
    </row>
    <row r="256" spans="2:5" x14ac:dyDescent="0.35">
      <c r="B256" s="108" t="s">
        <v>211</v>
      </c>
      <c r="C256" s="4">
        <f>VLOOKUP(B256,Table1[[name]:[impact]],3,FALSE)</f>
        <v>0</v>
      </c>
      <c r="D256" s="107">
        <v>0</v>
      </c>
      <c r="E256" s="5">
        <f t="shared" si="24"/>
        <v>0</v>
      </c>
    </row>
    <row r="257" spans="2:5" x14ac:dyDescent="0.35">
      <c r="B257" s="108" t="s">
        <v>211</v>
      </c>
      <c r="C257" s="4">
        <f>VLOOKUP(B257,Table1[[name]:[impact]],3,FALSE)</f>
        <v>0</v>
      </c>
      <c r="D257" s="107">
        <v>0</v>
      </c>
      <c r="E257" s="5">
        <f t="shared" si="24"/>
        <v>0</v>
      </c>
    </row>
    <row r="258" spans="2:5" x14ac:dyDescent="0.35">
      <c r="B258" s="108" t="s">
        <v>211</v>
      </c>
      <c r="C258" s="4">
        <f>VLOOKUP(B258,Table1[[name]:[impact]],3,FALSE)</f>
        <v>0</v>
      </c>
      <c r="D258" s="107">
        <v>0</v>
      </c>
      <c r="E258" s="5">
        <f t="shared" si="24"/>
        <v>0</v>
      </c>
    </row>
    <row r="259" spans="2:5" x14ac:dyDescent="0.35">
      <c r="B259" s="108" t="s">
        <v>211</v>
      </c>
      <c r="C259" s="4">
        <f>VLOOKUP(B259,Table1[[name]:[impact]],3,FALSE)</f>
        <v>0</v>
      </c>
      <c r="D259" s="107">
        <v>0</v>
      </c>
      <c r="E259" s="5">
        <f t="shared" si="24"/>
        <v>0</v>
      </c>
    </row>
    <row r="260" spans="2:5" x14ac:dyDescent="0.35">
      <c r="B260" s="108" t="s">
        <v>211</v>
      </c>
      <c r="C260" s="4">
        <f>VLOOKUP(B260,Table1[[name]:[impact]],3,FALSE)</f>
        <v>0</v>
      </c>
      <c r="D260" s="107">
        <v>0</v>
      </c>
      <c r="E260" s="5">
        <f t="shared" si="24"/>
        <v>0</v>
      </c>
    </row>
    <row r="261" spans="2:5" x14ac:dyDescent="0.35">
      <c r="B261" s="108" t="s">
        <v>211</v>
      </c>
      <c r="C261" s="4">
        <f>VLOOKUP(B261,Table1[[name]:[impact]],3,FALSE)</f>
        <v>0</v>
      </c>
      <c r="D261" s="107">
        <v>0</v>
      </c>
      <c r="E261" s="5">
        <f t="shared" si="24"/>
        <v>0</v>
      </c>
    </row>
    <row r="262" spans="2:5" x14ac:dyDescent="0.35">
      <c r="B262" s="108" t="s">
        <v>211</v>
      </c>
      <c r="C262" s="4">
        <f>VLOOKUP(B262,Table1[[name]:[impact]],3,FALSE)</f>
        <v>0</v>
      </c>
      <c r="D262" s="107">
        <v>0</v>
      </c>
      <c r="E262" s="5">
        <f t="shared" si="24"/>
        <v>0</v>
      </c>
    </row>
    <row r="263" spans="2:5" x14ac:dyDescent="0.35">
      <c r="B263" s="108" t="s">
        <v>211</v>
      </c>
      <c r="C263" s="4">
        <f>VLOOKUP(B263,Table1[[name]:[impact]],3,FALSE)</f>
        <v>0</v>
      </c>
      <c r="D263" s="107">
        <v>0</v>
      </c>
      <c r="E263" s="5">
        <f t="shared" si="24"/>
        <v>0</v>
      </c>
    </row>
    <row r="264" spans="2:5" x14ac:dyDescent="0.35">
      <c r="B264" s="108" t="s">
        <v>211</v>
      </c>
      <c r="C264" s="4">
        <f>VLOOKUP(B264,Table1[[name]:[impact]],3,FALSE)</f>
        <v>0</v>
      </c>
      <c r="D264" s="107">
        <v>0</v>
      </c>
      <c r="E264" s="5">
        <f t="shared" si="24"/>
        <v>0</v>
      </c>
    </row>
    <row r="265" spans="2:5" x14ac:dyDescent="0.35">
      <c r="B265" s="108" t="s">
        <v>211</v>
      </c>
      <c r="C265" s="4">
        <f>VLOOKUP(B265,Table1[[name]:[impact]],3,FALSE)</f>
        <v>0</v>
      </c>
      <c r="D265" s="107">
        <v>0</v>
      </c>
      <c r="E265" s="5">
        <f t="shared" si="24"/>
        <v>0</v>
      </c>
    </row>
    <row r="266" spans="2:5" x14ac:dyDescent="0.35">
      <c r="B266" s="108" t="s">
        <v>211</v>
      </c>
      <c r="C266" s="4">
        <f>VLOOKUP(B266,Table1[[name]:[impact]],3,FALSE)</f>
        <v>0</v>
      </c>
      <c r="D266" s="107">
        <v>0</v>
      </c>
      <c r="E266" s="5">
        <f t="shared" si="24"/>
        <v>0</v>
      </c>
    </row>
    <row r="267" spans="2:5" x14ac:dyDescent="0.35">
      <c r="B267" s="108" t="s">
        <v>211</v>
      </c>
      <c r="C267" s="4">
        <f>VLOOKUP(B267,Table1[[name]:[impact]],3,FALSE)</f>
        <v>0</v>
      </c>
      <c r="D267" s="107">
        <v>0</v>
      </c>
      <c r="E267" s="5">
        <f t="shared" si="24"/>
        <v>0</v>
      </c>
    </row>
    <row r="268" spans="2:5" x14ac:dyDescent="0.35">
      <c r="B268" s="108" t="s">
        <v>211</v>
      </c>
      <c r="C268" s="4">
        <f>VLOOKUP(B268,Table1[[name]:[impact]],3,FALSE)</f>
        <v>0</v>
      </c>
      <c r="D268" s="107">
        <v>0</v>
      </c>
      <c r="E268" s="5">
        <f t="shared" si="24"/>
        <v>0</v>
      </c>
    </row>
    <row r="269" spans="2:5" x14ac:dyDescent="0.35">
      <c r="B269" s="108" t="s">
        <v>211</v>
      </c>
      <c r="C269" s="4">
        <f>VLOOKUP(B269,Table1[[name]:[impact]],3,FALSE)</f>
        <v>0</v>
      </c>
      <c r="D269" s="107">
        <v>0</v>
      </c>
      <c r="E269" s="5">
        <f t="shared" si="24"/>
        <v>0</v>
      </c>
    </row>
    <row r="270" spans="2:5" x14ac:dyDescent="0.35">
      <c r="B270" s="3"/>
      <c r="C270" s="4"/>
      <c r="D270" s="4"/>
      <c r="E270" s="5"/>
    </row>
    <row r="271" spans="2:5" x14ac:dyDescent="0.35">
      <c r="B271" s="3" t="s">
        <v>256</v>
      </c>
      <c r="C271" s="4"/>
      <c r="D271" s="95">
        <f>SUM(D250:D269)</f>
        <v>0</v>
      </c>
      <c r="E271" s="94">
        <f>SUM(E250:E269)</f>
        <v>0</v>
      </c>
    </row>
    <row r="272" spans="2:5" x14ac:dyDescent="0.35">
      <c r="B272" s="3" t="s">
        <v>257</v>
      </c>
      <c r="C272" s="100">
        <v>0</v>
      </c>
      <c r="D272" s="95">
        <f>D271-(C272*D271)</f>
        <v>0</v>
      </c>
      <c r="E272" s="94"/>
    </row>
    <row r="273" spans="2:5" x14ac:dyDescent="0.35">
      <c r="B273" s="3" t="s">
        <v>258</v>
      </c>
      <c r="C273" s="4"/>
      <c r="D273" s="4"/>
      <c r="E273" s="94">
        <f>IFERROR(E271/D272,0)</f>
        <v>0</v>
      </c>
    </row>
    <row r="274" spans="2:5" x14ac:dyDescent="0.35">
      <c r="B274" s="101" t="s">
        <v>283</v>
      </c>
      <c r="C274" s="102"/>
      <c r="D274" s="103">
        <v>0</v>
      </c>
      <c r="E274" s="104">
        <f>E273*D274</f>
        <v>0</v>
      </c>
    </row>
    <row r="275" spans="2:5" x14ac:dyDescent="0.35">
      <c r="B275" s="87" t="s">
        <v>259</v>
      </c>
      <c r="C275" s="105">
        <f>IFERROR(D272/D274,0)</f>
        <v>0</v>
      </c>
      <c r="D275" s="52"/>
      <c r="E275" s="97"/>
    </row>
    <row r="277" spans="2:5" x14ac:dyDescent="0.35">
      <c r="B277" s="2" t="s">
        <v>269</v>
      </c>
      <c r="C277" s="98" t="s">
        <v>211</v>
      </c>
      <c r="D277" s="92"/>
      <c r="E277" s="99"/>
    </row>
    <row r="278" spans="2:5" x14ac:dyDescent="0.35">
      <c r="B278" s="3" t="s">
        <v>208</v>
      </c>
      <c r="C278" s="4" t="s">
        <v>207</v>
      </c>
      <c r="D278" s="4" t="s">
        <v>209</v>
      </c>
      <c r="E278" s="5" t="s">
        <v>210</v>
      </c>
    </row>
    <row r="279" spans="2:5" x14ac:dyDescent="0.35">
      <c r="B279" s="108" t="s">
        <v>211</v>
      </c>
      <c r="C279" s="4">
        <f>VLOOKUP(B279,Table1[[name]:[impact]],3,FALSE)</f>
        <v>0</v>
      </c>
      <c r="D279" s="107">
        <v>0</v>
      </c>
      <c r="E279" s="5">
        <f t="shared" ref="E279:E298" si="25">C279*D279</f>
        <v>0</v>
      </c>
    </row>
    <row r="280" spans="2:5" x14ac:dyDescent="0.35">
      <c r="B280" s="108" t="s">
        <v>211</v>
      </c>
      <c r="C280" s="4">
        <f>VLOOKUP(B280,Table1[[name]:[impact]],3,FALSE)</f>
        <v>0</v>
      </c>
      <c r="D280" s="107">
        <v>0</v>
      </c>
      <c r="E280" s="5">
        <f t="shared" si="25"/>
        <v>0</v>
      </c>
    </row>
    <row r="281" spans="2:5" x14ac:dyDescent="0.35">
      <c r="B281" s="108" t="s">
        <v>211</v>
      </c>
      <c r="C281" s="4">
        <f>VLOOKUP(B281,Table1[[name]:[impact]],3,FALSE)</f>
        <v>0</v>
      </c>
      <c r="D281" s="107">
        <v>0</v>
      </c>
      <c r="E281" s="5">
        <f t="shared" si="25"/>
        <v>0</v>
      </c>
    </row>
    <row r="282" spans="2:5" x14ac:dyDescent="0.35">
      <c r="B282" s="108" t="s">
        <v>211</v>
      </c>
      <c r="C282" s="4">
        <f>VLOOKUP(B282,Table1[[name]:[impact]],3,FALSE)</f>
        <v>0</v>
      </c>
      <c r="D282" s="107">
        <v>0</v>
      </c>
      <c r="E282" s="5">
        <f t="shared" si="25"/>
        <v>0</v>
      </c>
    </row>
    <row r="283" spans="2:5" x14ac:dyDescent="0.35">
      <c r="B283" s="108" t="s">
        <v>211</v>
      </c>
      <c r="C283" s="4">
        <f>VLOOKUP(B283,Table1[[name]:[impact]],3,FALSE)</f>
        <v>0</v>
      </c>
      <c r="D283" s="107">
        <v>0</v>
      </c>
      <c r="E283" s="5">
        <f t="shared" si="25"/>
        <v>0</v>
      </c>
    </row>
    <row r="284" spans="2:5" x14ac:dyDescent="0.35">
      <c r="B284" s="108" t="s">
        <v>211</v>
      </c>
      <c r="C284" s="4">
        <f>VLOOKUP(B284,Table1[[name]:[impact]],3,FALSE)</f>
        <v>0</v>
      </c>
      <c r="D284" s="107">
        <v>0</v>
      </c>
      <c r="E284" s="5">
        <f t="shared" si="25"/>
        <v>0</v>
      </c>
    </row>
    <row r="285" spans="2:5" x14ac:dyDescent="0.35">
      <c r="B285" s="108" t="s">
        <v>211</v>
      </c>
      <c r="C285" s="4">
        <f>VLOOKUP(B285,Table1[[name]:[impact]],3,FALSE)</f>
        <v>0</v>
      </c>
      <c r="D285" s="107">
        <v>0</v>
      </c>
      <c r="E285" s="5">
        <f t="shared" si="25"/>
        <v>0</v>
      </c>
    </row>
    <row r="286" spans="2:5" x14ac:dyDescent="0.35">
      <c r="B286" s="108" t="s">
        <v>211</v>
      </c>
      <c r="C286" s="4">
        <f>VLOOKUP(B286,Table1[[name]:[impact]],3,FALSE)</f>
        <v>0</v>
      </c>
      <c r="D286" s="107">
        <v>0</v>
      </c>
      <c r="E286" s="5">
        <f t="shared" si="25"/>
        <v>0</v>
      </c>
    </row>
    <row r="287" spans="2:5" x14ac:dyDescent="0.35">
      <c r="B287" s="108" t="s">
        <v>211</v>
      </c>
      <c r="C287" s="4">
        <f>VLOOKUP(B287,Table1[[name]:[impact]],3,FALSE)</f>
        <v>0</v>
      </c>
      <c r="D287" s="107">
        <v>0</v>
      </c>
      <c r="E287" s="5">
        <f t="shared" si="25"/>
        <v>0</v>
      </c>
    </row>
    <row r="288" spans="2:5" x14ac:dyDescent="0.35">
      <c r="B288" s="108" t="s">
        <v>211</v>
      </c>
      <c r="C288" s="4">
        <f>VLOOKUP(B288,Table1[[name]:[impact]],3,FALSE)</f>
        <v>0</v>
      </c>
      <c r="D288" s="107">
        <v>0</v>
      </c>
      <c r="E288" s="5">
        <f t="shared" si="25"/>
        <v>0</v>
      </c>
    </row>
    <row r="289" spans="2:5" x14ac:dyDescent="0.35">
      <c r="B289" s="108" t="s">
        <v>211</v>
      </c>
      <c r="C289" s="4">
        <f>VLOOKUP(B289,Table1[[name]:[impact]],3,FALSE)</f>
        <v>0</v>
      </c>
      <c r="D289" s="107">
        <v>0</v>
      </c>
      <c r="E289" s="5">
        <f t="shared" si="25"/>
        <v>0</v>
      </c>
    </row>
    <row r="290" spans="2:5" x14ac:dyDescent="0.35">
      <c r="B290" s="108" t="s">
        <v>211</v>
      </c>
      <c r="C290" s="4">
        <f>VLOOKUP(B290,Table1[[name]:[impact]],3,FALSE)</f>
        <v>0</v>
      </c>
      <c r="D290" s="107">
        <v>0</v>
      </c>
      <c r="E290" s="5">
        <f t="shared" si="25"/>
        <v>0</v>
      </c>
    </row>
    <row r="291" spans="2:5" x14ac:dyDescent="0.35">
      <c r="B291" s="108" t="s">
        <v>211</v>
      </c>
      <c r="C291" s="4">
        <f>VLOOKUP(B291,Table1[[name]:[impact]],3,FALSE)</f>
        <v>0</v>
      </c>
      <c r="D291" s="107">
        <v>0</v>
      </c>
      <c r="E291" s="5">
        <f t="shared" si="25"/>
        <v>0</v>
      </c>
    </row>
    <row r="292" spans="2:5" x14ac:dyDescent="0.35">
      <c r="B292" s="108" t="s">
        <v>211</v>
      </c>
      <c r="C292" s="4">
        <f>VLOOKUP(B292,Table1[[name]:[impact]],3,FALSE)</f>
        <v>0</v>
      </c>
      <c r="D292" s="107">
        <v>0</v>
      </c>
      <c r="E292" s="5">
        <f t="shared" si="25"/>
        <v>0</v>
      </c>
    </row>
    <row r="293" spans="2:5" x14ac:dyDescent="0.35">
      <c r="B293" s="108" t="s">
        <v>211</v>
      </c>
      <c r="C293" s="4">
        <f>VLOOKUP(B293,Table1[[name]:[impact]],3,FALSE)</f>
        <v>0</v>
      </c>
      <c r="D293" s="107">
        <v>0</v>
      </c>
      <c r="E293" s="5">
        <f t="shared" si="25"/>
        <v>0</v>
      </c>
    </row>
    <row r="294" spans="2:5" x14ac:dyDescent="0.35">
      <c r="B294" s="108" t="s">
        <v>211</v>
      </c>
      <c r="C294" s="4">
        <f>VLOOKUP(B294,Table1[[name]:[impact]],3,FALSE)</f>
        <v>0</v>
      </c>
      <c r="D294" s="107">
        <v>0</v>
      </c>
      <c r="E294" s="5">
        <f t="shared" si="25"/>
        <v>0</v>
      </c>
    </row>
    <row r="295" spans="2:5" x14ac:dyDescent="0.35">
      <c r="B295" s="108" t="s">
        <v>211</v>
      </c>
      <c r="C295" s="4">
        <f>VLOOKUP(B295,Table1[[name]:[impact]],3,FALSE)</f>
        <v>0</v>
      </c>
      <c r="D295" s="107">
        <v>0</v>
      </c>
      <c r="E295" s="5">
        <f t="shared" si="25"/>
        <v>0</v>
      </c>
    </row>
    <row r="296" spans="2:5" x14ac:dyDescent="0.35">
      <c r="B296" s="108" t="s">
        <v>211</v>
      </c>
      <c r="C296" s="4">
        <f>VLOOKUP(B296,Table1[[name]:[impact]],3,FALSE)</f>
        <v>0</v>
      </c>
      <c r="D296" s="107">
        <v>0</v>
      </c>
      <c r="E296" s="5">
        <f t="shared" si="25"/>
        <v>0</v>
      </c>
    </row>
    <row r="297" spans="2:5" x14ac:dyDescent="0.35">
      <c r="B297" s="108" t="s">
        <v>211</v>
      </c>
      <c r="C297" s="4">
        <f>VLOOKUP(B297,Table1[[name]:[impact]],3,FALSE)</f>
        <v>0</v>
      </c>
      <c r="D297" s="107">
        <v>0</v>
      </c>
      <c r="E297" s="5">
        <f t="shared" si="25"/>
        <v>0</v>
      </c>
    </row>
    <row r="298" spans="2:5" x14ac:dyDescent="0.35">
      <c r="B298" s="108" t="s">
        <v>211</v>
      </c>
      <c r="C298" s="4">
        <f>VLOOKUP(B298,Table1[[name]:[impact]],3,FALSE)</f>
        <v>0</v>
      </c>
      <c r="D298" s="107">
        <v>0</v>
      </c>
      <c r="E298" s="5">
        <f t="shared" si="25"/>
        <v>0</v>
      </c>
    </row>
    <row r="299" spans="2:5" x14ac:dyDescent="0.35">
      <c r="B299" s="3"/>
      <c r="C299" s="4"/>
      <c r="D299" s="4"/>
      <c r="E299" s="5"/>
    </row>
    <row r="300" spans="2:5" x14ac:dyDescent="0.35">
      <c r="B300" s="3" t="s">
        <v>256</v>
      </c>
      <c r="C300" s="4"/>
      <c r="D300" s="95">
        <f>SUM(D279:D298)</f>
        <v>0</v>
      </c>
      <c r="E300" s="94">
        <f>SUM(E279:E298)</f>
        <v>0</v>
      </c>
    </row>
    <row r="301" spans="2:5" x14ac:dyDescent="0.35">
      <c r="B301" s="3" t="s">
        <v>257</v>
      </c>
      <c r="C301" s="100">
        <v>0</v>
      </c>
      <c r="D301" s="95">
        <f>D300-(C301*D300)</f>
        <v>0</v>
      </c>
      <c r="E301" s="94"/>
    </row>
    <row r="302" spans="2:5" x14ac:dyDescent="0.35">
      <c r="B302" s="3" t="s">
        <v>258</v>
      </c>
      <c r="C302" s="4"/>
      <c r="D302" s="4"/>
      <c r="E302" s="94">
        <f>IFERROR(E300/D301,0)</f>
        <v>0</v>
      </c>
    </row>
    <row r="303" spans="2:5" x14ac:dyDescent="0.35">
      <c r="B303" s="101" t="s">
        <v>283</v>
      </c>
      <c r="C303" s="102"/>
      <c r="D303" s="103">
        <v>0</v>
      </c>
      <c r="E303" s="104">
        <f>E302*D303</f>
        <v>0</v>
      </c>
    </row>
    <row r="304" spans="2:5" x14ac:dyDescent="0.35">
      <c r="B304" s="87" t="s">
        <v>259</v>
      </c>
      <c r="C304" s="105">
        <f>IFERROR(D301/D303,0)</f>
        <v>0</v>
      </c>
      <c r="D304" s="52"/>
      <c r="E304" s="97"/>
    </row>
    <row r="306" spans="2:5" x14ac:dyDescent="0.35">
      <c r="B306" s="2" t="s">
        <v>269</v>
      </c>
      <c r="C306" s="98" t="s">
        <v>211</v>
      </c>
      <c r="D306" s="92"/>
      <c r="E306" s="99"/>
    </row>
    <row r="307" spans="2:5" x14ac:dyDescent="0.35">
      <c r="B307" s="3" t="s">
        <v>208</v>
      </c>
      <c r="C307" s="4" t="s">
        <v>207</v>
      </c>
      <c r="D307" s="4" t="s">
        <v>209</v>
      </c>
      <c r="E307" s="5" t="s">
        <v>210</v>
      </c>
    </row>
    <row r="308" spans="2:5" x14ac:dyDescent="0.35">
      <c r="B308" s="108" t="s">
        <v>211</v>
      </c>
      <c r="C308" s="4">
        <f>VLOOKUP(B308,Table1[[name]:[impact]],3,FALSE)</f>
        <v>0</v>
      </c>
      <c r="D308" s="107">
        <v>0</v>
      </c>
      <c r="E308" s="5">
        <f t="shared" ref="E308:E327" si="26">C308*D308</f>
        <v>0</v>
      </c>
    </row>
    <row r="309" spans="2:5" x14ac:dyDescent="0.35">
      <c r="B309" s="108" t="s">
        <v>211</v>
      </c>
      <c r="C309" s="4">
        <f>VLOOKUP(B309,Table1[[name]:[impact]],3,FALSE)</f>
        <v>0</v>
      </c>
      <c r="D309" s="107">
        <v>0</v>
      </c>
      <c r="E309" s="5">
        <f t="shared" si="26"/>
        <v>0</v>
      </c>
    </row>
    <row r="310" spans="2:5" x14ac:dyDescent="0.35">
      <c r="B310" s="108" t="s">
        <v>211</v>
      </c>
      <c r="C310" s="4">
        <f>VLOOKUP(B310,Table1[[name]:[impact]],3,FALSE)</f>
        <v>0</v>
      </c>
      <c r="D310" s="107">
        <v>0</v>
      </c>
      <c r="E310" s="5">
        <f t="shared" si="26"/>
        <v>0</v>
      </c>
    </row>
    <row r="311" spans="2:5" x14ac:dyDescent="0.35">
      <c r="B311" s="108" t="s">
        <v>211</v>
      </c>
      <c r="C311" s="4">
        <f>VLOOKUP(B311,Table1[[name]:[impact]],3,FALSE)</f>
        <v>0</v>
      </c>
      <c r="D311" s="107">
        <v>0</v>
      </c>
      <c r="E311" s="5">
        <f t="shared" si="26"/>
        <v>0</v>
      </c>
    </row>
    <row r="312" spans="2:5" x14ac:dyDescent="0.35">
      <c r="B312" s="108" t="s">
        <v>211</v>
      </c>
      <c r="C312" s="4">
        <f>VLOOKUP(B312,Table1[[name]:[impact]],3,FALSE)</f>
        <v>0</v>
      </c>
      <c r="D312" s="107">
        <v>0</v>
      </c>
      <c r="E312" s="5">
        <f t="shared" si="26"/>
        <v>0</v>
      </c>
    </row>
    <row r="313" spans="2:5" x14ac:dyDescent="0.35">
      <c r="B313" s="108" t="s">
        <v>211</v>
      </c>
      <c r="C313" s="4">
        <f>VLOOKUP(B313,Table1[[name]:[impact]],3,FALSE)</f>
        <v>0</v>
      </c>
      <c r="D313" s="107">
        <v>0</v>
      </c>
      <c r="E313" s="5">
        <f t="shared" si="26"/>
        <v>0</v>
      </c>
    </row>
    <row r="314" spans="2:5" x14ac:dyDescent="0.35">
      <c r="B314" s="108" t="s">
        <v>211</v>
      </c>
      <c r="C314" s="4">
        <f>VLOOKUP(B314,Table1[[name]:[impact]],3,FALSE)</f>
        <v>0</v>
      </c>
      <c r="D314" s="107">
        <v>0</v>
      </c>
      <c r="E314" s="5">
        <f t="shared" si="26"/>
        <v>0</v>
      </c>
    </row>
    <row r="315" spans="2:5" x14ac:dyDescent="0.35">
      <c r="B315" s="108" t="s">
        <v>211</v>
      </c>
      <c r="C315" s="4">
        <f>VLOOKUP(B315,Table1[[name]:[impact]],3,FALSE)</f>
        <v>0</v>
      </c>
      <c r="D315" s="107">
        <v>0</v>
      </c>
      <c r="E315" s="5">
        <f t="shared" si="26"/>
        <v>0</v>
      </c>
    </row>
    <row r="316" spans="2:5" x14ac:dyDescent="0.35">
      <c r="B316" s="108" t="s">
        <v>211</v>
      </c>
      <c r="C316" s="4">
        <f>VLOOKUP(B316,Table1[[name]:[impact]],3,FALSE)</f>
        <v>0</v>
      </c>
      <c r="D316" s="107">
        <v>0</v>
      </c>
      <c r="E316" s="5">
        <f t="shared" si="26"/>
        <v>0</v>
      </c>
    </row>
    <row r="317" spans="2:5" x14ac:dyDescent="0.35">
      <c r="B317" s="108" t="s">
        <v>211</v>
      </c>
      <c r="C317" s="4">
        <f>VLOOKUP(B317,Table1[[name]:[impact]],3,FALSE)</f>
        <v>0</v>
      </c>
      <c r="D317" s="107">
        <v>0</v>
      </c>
      <c r="E317" s="5">
        <f t="shared" si="26"/>
        <v>0</v>
      </c>
    </row>
    <row r="318" spans="2:5" x14ac:dyDescent="0.35">
      <c r="B318" s="108" t="s">
        <v>211</v>
      </c>
      <c r="C318" s="4">
        <f>VLOOKUP(B318,Table1[[name]:[impact]],3,FALSE)</f>
        <v>0</v>
      </c>
      <c r="D318" s="107">
        <v>0</v>
      </c>
      <c r="E318" s="5">
        <f t="shared" si="26"/>
        <v>0</v>
      </c>
    </row>
    <row r="319" spans="2:5" x14ac:dyDescent="0.35">
      <c r="B319" s="108" t="s">
        <v>211</v>
      </c>
      <c r="C319" s="4">
        <f>VLOOKUP(B319,Table1[[name]:[impact]],3,FALSE)</f>
        <v>0</v>
      </c>
      <c r="D319" s="107">
        <v>0</v>
      </c>
      <c r="E319" s="5">
        <f t="shared" si="26"/>
        <v>0</v>
      </c>
    </row>
    <row r="320" spans="2:5" x14ac:dyDescent="0.35">
      <c r="B320" s="108" t="s">
        <v>211</v>
      </c>
      <c r="C320" s="4">
        <f>VLOOKUP(B320,Table1[[name]:[impact]],3,FALSE)</f>
        <v>0</v>
      </c>
      <c r="D320" s="107">
        <v>0</v>
      </c>
      <c r="E320" s="5">
        <f t="shared" si="26"/>
        <v>0</v>
      </c>
    </row>
    <row r="321" spans="2:5" x14ac:dyDescent="0.35">
      <c r="B321" s="108" t="s">
        <v>211</v>
      </c>
      <c r="C321" s="4">
        <f>VLOOKUP(B321,Table1[[name]:[impact]],3,FALSE)</f>
        <v>0</v>
      </c>
      <c r="D321" s="107">
        <v>0</v>
      </c>
      <c r="E321" s="5">
        <f t="shared" si="26"/>
        <v>0</v>
      </c>
    </row>
    <row r="322" spans="2:5" x14ac:dyDescent="0.35">
      <c r="B322" s="108" t="s">
        <v>211</v>
      </c>
      <c r="C322" s="4">
        <f>VLOOKUP(B322,Table1[[name]:[impact]],3,FALSE)</f>
        <v>0</v>
      </c>
      <c r="D322" s="107">
        <v>0</v>
      </c>
      <c r="E322" s="5">
        <f t="shared" si="26"/>
        <v>0</v>
      </c>
    </row>
    <row r="323" spans="2:5" x14ac:dyDescent="0.35">
      <c r="B323" s="108" t="s">
        <v>211</v>
      </c>
      <c r="C323" s="4">
        <f>VLOOKUP(B323,Table1[[name]:[impact]],3,FALSE)</f>
        <v>0</v>
      </c>
      <c r="D323" s="107">
        <v>0</v>
      </c>
      <c r="E323" s="5">
        <f t="shared" si="26"/>
        <v>0</v>
      </c>
    </row>
    <row r="324" spans="2:5" x14ac:dyDescent="0.35">
      <c r="B324" s="108" t="s">
        <v>211</v>
      </c>
      <c r="C324" s="4">
        <f>VLOOKUP(B324,Table1[[name]:[impact]],3,FALSE)</f>
        <v>0</v>
      </c>
      <c r="D324" s="107">
        <v>0</v>
      </c>
      <c r="E324" s="5">
        <f t="shared" si="26"/>
        <v>0</v>
      </c>
    </row>
    <row r="325" spans="2:5" x14ac:dyDescent="0.35">
      <c r="B325" s="108" t="s">
        <v>211</v>
      </c>
      <c r="C325" s="4">
        <f>VLOOKUP(B325,Table1[[name]:[impact]],3,FALSE)</f>
        <v>0</v>
      </c>
      <c r="D325" s="107">
        <v>0</v>
      </c>
      <c r="E325" s="5">
        <f t="shared" si="26"/>
        <v>0</v>
      </c>
    </row>
    <row r="326" spans="2:5" x14ac:dyDescent="0.35">
      <c r="B326" s="108" t="s">
        <v>211</v>
      </c>
      <c r="C326" s="4">
        <f>VLOOKUP(B326,Table1[[name]:[impact]],3,FALSE)</f>
        <v>0</v>
      </c>
      <c r="D326" s="107">
        <v>0</v>
      </c>
      <c r="E326" s="5">
        <f t="shared" si="26"/>
        <v>0</v>
      </c>
    </row>
    <row r="327" spans="2:5" x14ac:dyDescent="0.35">
      <c r="B327" s="108" t="s">
        <v>211</v>
      </c>
      <c r="C327" s="4">
        <f>VLOOKUP(B327,Table1[[name]:[impact]],3,FALSE)</f>
        <v>0</v>
      </c>
      <c r="D327" s="107">
        <v>0</v>
      </c>
      <c r="E327" s="5">
        <f t="shared" si="26"/>
        <v>0</v>
      </c>
    </row>
    <row r="328" spans="2:5" x14ac:dyDescent="0.35">
      <c r="B328" s="3"/>
      <c r="C328" s="4"/>
      <c r="D328" s="4"/>
      <c r="E328" s="5"/>
    </row>
    <row r="329" spans="2:5" x14ac:dyDescent="0.35">
      <c r="B329" s="3" t="s">
        <v>256</v>
      </c>
      <c r="C329" s="4"/>
      <c r="D329" s="95">
        <f>SUM(D308:D327)</f>
        <v>0</v>
      </c>
      <c r="E329" s="94">
        <f>SUM(E308:E327)</f>
        <v>0</v>
      </c>
    </row>
    <row r="330" spans="2:5" x14ac:dyDescent="0.35">
      <c r="B330" s="3" t="s">
        <v>257</v>
      </c>
      <c r="C330" s="100">
        <v>0</v>
      </c>
      <c r="D330" s="95">
        <f>D329-(C330*D329)</f>
        <v>0</v>
      </c>
      <c r="E330" s="94"/>
    </row>
    <row r="331" spans="2:5" x14ac:dyDescent="0.35">
      <c r="B331" s="3" t="s">
        <v>258</v>
      </c>
      <c r="C331" s="4"/>
      <c r="D331" s="4"/>
      <c r="E331" s="94">
        <f>IFERROR(E329/D330,0)</f>
        <v>0</v>
      </c>
    </row>
    <row r="332" spans="2:5" x14ac:dyDescent="0.35">
      <c r="B332" s="101" t="s">
        <v>283</v>
      </c>
      <c r="C332" s="102"/>
      <c r="D332" s="103">
        <v>0</v>
      </c>
      <c r="E332" s="104">
        <f>E331*D332</f>
        <v>0</v>
      </c>
    </row>
    <row r="333" spans="2:5" x14ac:dyDescent="0.35">
      <c r="B333" s="87" t="s">
        <v>259</v>
      </c>
      <c r="C333" s="105">
        <f>IFERROR(D330/D332,0)</f>
        <v>0</v>
      </c>
      <c r="D333" s="52"/>
      <c r="E333" s="97"/>
    </row>
    <row r="335" spans="2:5" x14ac:dyDescent="0.35">
      <c r="B335" s="2" t="s">
        <v>269</v>
      </c>
      <c r="C335" s="98" t="s">
        <v>211</v>
      </c>
      <c r="D335" s="92"/>
      <c r="E335" s="99"/>
    </row>
    <row r="336" spans="2:5" x14ac:dyDescent="0.35">
      <c r="B336" s="3" t="s">
        <v>208</v>
      </c>
      <c r="C336" s="4" t="s">
        <v>207</v>
      </c>
      <c r="D336" s="4" t="s">
        <v>209</v>
      </c>
      <c r="E336" s="5" t="s">
        <v>210</v>
      </c>
    </row>
    <row r="337" spans="2:5" x14ac:dyDescent="0.35">
      <c r="B337" s="108" t="s">
        <v>211</v>
      </c>
      <c r="C337" s="4">
        <f>VLOOKUP(B337,Table1[[name]:[impact]],3,FALSE)</f>
        <v>0</v>
      </c>
      <c r="D337" s="107">
        <v>0</v>
      </c>
      <c r="E337" s="5">
        <f t="shared" ref="E337:E356" si="27">C337*D337</f>
        <v>0</v>
      </c>
    </row>
    <row r="338" spans="2:5" x14ac:dyDescent="0.35">
      <c r="B338" s="108" t="s">
        <v>211</v>
      </c>
      <c r="C338" s="4">
        <f>VLOOKUP(B338,Table1[[name]:[impact]],3,FALSE)</f>
        <v>0</v>
      </c>
      <c r="D338" s="107">
        <v>0</v>
      </c>
      <c r="E338" s="5">
        <f t="shared" si="27"/>
        <v>0</v>
      </c>
    </row>
    <row r="339" spans="2:5" x14ac:dyDescent="0.35">
      <c r="B339" s="108" t="s">
        <v>211</v>
      </c>
      <c r="C339" s="4">
        <f>VLOOKUP(B339,Table1[[name]:[impact]],3,FALSE)</f>
        <v>0</v>
      </c>
      <c r="D339" s="107">
        <v>0</v>
      </c>
      <c r="E339" s="5">
        <f t="shared" si="27"/>
        <v>0</v>
      </c>
    </row>
    <row r="340" spans="2:5" x14ac:dyDescent="0.35">
      <c r="B340" s="108" t="s">
        <v>211</v>
      </c>
      <c r="C340" s="4">
        <f>VLOOKUP(B340,Table1[[name]:[impact]],3,FALSE)</f>
        <v>0</v>
      </c>
      <c r="D340" s="107">
        <v>0</v>
      </c>
      <c r="E340" s="5">
        <f t="shared" si="27"/>
        <v>0</v>
      </c>
    </row>
    <row r="341" spans="2:5" x14ac:dyDescent="0.35">
      <c r="B341" s="108" t="s">
        <v>211</v>
      </c>
      <c r="C341" s="4">
        <f>VLOOKUP(B341,Table1[[name]:[impact]],3,FALSE)</f>
        <v>0</v>
      </c>
      <c r="D341" s="107">
        <v>0</v>
      </c>
      <c r="E341" s="5">
        <f t="shared" si="27"/>
        <v>0</v>
      </c>
    </row>
    <row r="342" spans="2:5" x14ac:dyDescent="0.35">
      <c r="B342" s="108" t="s">
        <v>211</v>
      </c>
      <c r="C342" s="4">
        <f>VLOOKUP(B342,Table1[[name]:[impact]],3,FALSE)</f>
        <v>0</v>
      </c>
      <c r="D342" s="107">
        <v>0</v>
      </c>
      <c r="E342" s="5">
        <f t="shared" si="27"/>
        <v>0</v>
      </c>
    </row>
    <row r="343" spans="2:5" x14ac:dyDescent="0.35">
      <c r="B343" s="108" t="s">
        <v>211</v>
      </c>
      <c r="C343" s="4">
        <f>VLOOKUP(B343,Table1[[name]:[impact]],3,FALSE)</f>
        <v>0</v>
      </c>
      <c r="D343" s="107">
        <v>0</v>
      </c>
      <c r="E343" s="5">
        <f t="shared" si="27"/>
        <v>0</v>
      </c>
    </row>
    <row r="344" spans="2:5" x14ac:dyDescent="0.35">
      <c r="B344" s="108" t="s">
        <v>211</v>
      </c>
      <c r="C344" s="4">
        <f>VLOOKUP(B344,Table1[[name]:[impact]],3,FALSE)</f>
        <v>0</v>
      </c>
      <c r="D344" s="107">
        <v>0</v>
      </c>
      <c r="E344" s="5">
        <f t="shared" si="27"/>
        <v>0</v>
      </c>
    </row>
    <row r="345" spans="2:5" x14ac:dyDescent="0.35">
      <c r="B345" s="108" t="s">
        <v>211</v>
      </c>
      <c r="C345" s="4">
        <f>VLOOKUP(B345,Table1[[name]:[impact]],3,FALSE)</f>
        <v>0</v>
      </c>
      <c r="D345" s="107">
        <v>0</v>
      </c>
      <c r="E345" s="5">
        <f t="shared" si="27"/>
        <v>0</v>
      </c>
    </row>
    <row r="346" spans="2:5" x14ac:dyDescent="0.35">
      <c r="B346" s="108" t="s">
        <v>211</v>
      </c>
      <c r="C346" s="4">
        <f>VLOOKUP(B346,Table1[[name]:[impact]],3,FALSE)</f>
        <v>0</v>
      </c>
      <c r="D346" s="107">
        <v>0</v>
      </c>
      <c r="E346" s="5">
        <f t="shared" si="27"/>
        <v>0</v>
      </c>
    </row>
    <row r="347" spans="2:5" x14ac:dyDescent="0.35">
      <c r="B347" s="108" t="s">
        <v>211</v>
      </c>
      <c r="C347" s="4">
        <f>VLOOKUP(B347,Table1[[name]:[impact]],3,FALSE)</f>
        <v>0</v>
      </c>
      <c r="D347" s="107">
        <v>0</v>
      </c>
      <c r="E347" s="5">
        <f t="shared" si="27"/>
        <v>0</v>
      </c>
    </row>
    <row r="348" spans="2:5" x14ac:dyDescent="0.35">
      <c r="B348" s="108" t="s">
        <v>211</v>
      </c>
      <c r="C348" s="4">
        <f>VLOOKUP(B348,Table1[[name]:[impact]],3,FALSE)</f>
        <v>0</v>
      </c>
      <c r="D348" s="107">
        <v>0</v>
      </c>
      <c r="E348" s="5">
        <f t="shared" si="27"/>
        <v>0</v>
      </c>
    </row>
    <row r="349" spans="2:5" x14ac:dyDescent="0.35">
      <c r="B349" s="108" t="s">
        <v>211</v>
      </c>
      <c r="C349" s="4">
        <f>VLOOKUP(B349,Table1[[name]:[impact]],3,FALSE)</f>
        <v>0</v>
      </c>
      <c r="D349" s="107">
        <v>0</v>
      </c>
      <c r="E349" s="5">
        <f t="shared" si="27"/>
        <v>0</v>
      </c>
    </row>
    <row r="350" spans="2:5" x14ac:dyDescent="0.35">
      <c r="B350" s="108" t="s">
        <v>211</v>
      </c>
      <c r="C350" s="4">
        <f>VLOOKUP(B350,Table1[[name]:[impact]],3,FALSE)</f>
        <v>0</v>
      </c>
      <c r="D350" s="107">
        <v>0</v>
      </c>
      <c r="E350" s="5">
        <f t="shared" si="27"/>
        <v>0</v>
      </c>
    </row>
    <row r="351" spans="2:5" x14ac:dyDescent="0.35">
      <c r="B351" s="108" t="s">
        <v>211</v>
      </c>
      <c r="C351" s="4">
        <f>VLOOKUP(B351,Table1[[name]:[impact]],3,FALSE)</f>
        <v>0</v>
      </c>
      <c r="D351" s="107">
        <v>0</v>
      </c>
      <c r="E351" s="5">
        <f t="shared" si="27"/>
        <v>0</v>
      </c>
    </row>
    <row r="352" spans="2:5" x14ac:dyDescent="0.35">
      <c r="B352" s="108" t="s">
        <v>211</v>
      </c>
      <c r="C352" s="4">
        <f>VLOOKUP(B352,Table1[[name]:[impact]],3,FALSE)</f>
        <v>0</v>
      </c>
      <c r="D352" s="107">
        <v>0</v>
      </c>
      <c r="E352" s="5">
        <f t="shared" si="27"/>
        <v>0</v>
      </c>
    </row>
    <row r="353" spans="2:5" x14ac:dyDescent="0.35">
      <c r="B353" s="108" t="s">
        <v>211</v>
      </c>
      <c r="C353" s="4">
        <f>VLOOKUP(B353,Table1[[name]:[impact]],3,FALSE)</f>
        <v>0</v>
      </c>
      <c r="D353" s="107">
        <v>0</v>
      </c>
      <c r="E353" s="5">
        <f t="shared" si="27"/>
        <v>0</v>
      </c>
    </row>
    <row r="354" spans="2:5" x14ac:dyDescent="0.35">
      <c r="B354" s="108" t="s">
        <v>211</v>
      </c>
      <c r="C354" s="4">
        <f>VLOOKUP(B354,Table1[[name]:[impact]],3,FALSE)</f>
        <v>0</v>
      </c>
      <c r="D354" s="107">
        <v>0</v>
      </c>
      <c r="E354" s="5">
        <f t="shared" si="27"/>
        <v>0</v>
      </c>
    </row>
    <row r="355" spans="2:5" x14ac:dyDescent="0.35">
      <c r="B355" s="108" t="s">
        <v>211</v>
      </c>
      <c r="C355" s="4">
        <f>VLOOKUP(B355,Table1[[name]:[impact]],3,FALSE)</f>
        <v>0</v>
      </c>
      <c r="D355" s="107">
        <v>0</v>
      </c>
      <c r="E355" s="5">
        <f t="shared" si="27"/>
        <v>0</v>
      </c>
    </row>
    <row r="356" spans="2:5" x14ac:dyDescent="0.35">
      <c r="B356" s="108" t="s">
        <v>211</v>
      </c>
      <c r="C356" s="4">
        <f>VLOOKUP(B356,Table1[[name]:[impact]],3,FALSE)</f>
        <v>0</v>
      </c>
      <c r="D356" s="107">
        <v>0</v>
      </c>
      <c r="E356" s="5">
        <f t="shared" si="27"/>
        <v>0</v>
      </c>
    </row>
    <row r="357" spans="2:5" x14ac:dyDescent="0.35">
      <c r="B357" s="3"/>
      <c r="C357" s="4"/>
      <c r="D357" s="4"/>
      <c r="E357" s="5"/>
    </row>
    <row r="358" spans="2:5" x14ac:dyDescent="0.35">
      <c r="B358" s="3" t="s">
        <v>256</v>
      </c>
      <c r="C358" s="4"/>
      <c r="D358" s="95">
        <f>SUM(D337:D356)</f>
        <v>0</v>
      </c>
      <c r="E358" s="94">
        <f>SUM(E337:E356)</f>
        <v>0</v>
      </c>
    </row>
    <row r="359" spans="2:5" x14ac:dyDescent="0.35">
      <c r="B359" s="3" t="s">
        <v>257</v>
      </c>
      <c r="C359" s="100">
        <v>0</v>
      </c>
      <c r="D359" s="95">
        <f>D358-(C359*D358)</f>
        <v>0</v>
      </c>
      <c r="E359" s="94"/>
    </row>
    <row r="360" spans="2:5" x14ac:dyDescent="0.35">
      <c r="B360" s="3" t="s">
        <v>258</v>
      </c>
      <c r="C360" s="4"/>
      <c r="D360" s="4"/>
      <c r="E360" s="94">
        <f>IFERROR(E358/D359,0)</f>
        <v>0</v>
      </c>
    </row>
    <row r="361" spans="2:5" x14ac:dyDescent="0.35">
      <c r="B361" s="101" t="s">
        <v>283</v>
      </c>
      <c r="C361" s="102"/>
      <c r="D361" s="103">
        <v>0</v>
      </c>
      <c r="E361" s="104">
        <f>E360*D361</f>
        <v>0</v>
      </c>
    </row>
    <row r="362" spans="2:5" x14ac:dyDescent="0.35">
      <c r="B362" s="87" t="s">
        <v>259</v>
      </c>
      <c r="C362" s="105">
        <f>IFERROR(D359/D361,0)</f>
        <v>0</v>
      </c>
      <c r="D362" s="52"/>
      <c r="E362" s="97"/>
    </row>
    <row r="364" spans="2:5" x14ac:dyDescent="0.35">
      <c r="B364" s="2" t="s">
        <v>269</v>
      </c>
      <c r="C364" s="98" t="s">
        <v>211</v>
      </c>
      <c r="D364" s="92"/>
      <c r="E364" s="99"/>
    </row>
    <row r="365" spans="2:5" x14ac:dyDescent="0.35">
      <c r="B365" s="3" t="s">
        <v>208</v>
      </c>
      <c r="C365" s="4" t="s">
        <v>207</v>
      </c>
      <c r="D365" s="4" t="s">
        <v>209</v>
      </c>
      <c r="E365" s="5" t="s">
        <v>210</v>
      </c>
    </row>
    <row r="366" spans="2:5" x14ac:dyDescent="0.35">
      <c r="B366" s="108" t="s">
        <v>211</v>
      </c>
      <c r="C366" s="4">
        <f>VLOOKUP(B366,Table1[[name]:[impact]],3,FALSE)</f>
        <v>0</v>
      </c>
      <c r="D366" s="107">
        <v>0</v>
      </c>
      <c r="E366" s="5">
        <f t="shared" ref="E366:E385" si="28">C366*D366</f>
        <v>0</v>
      </c>
    </row>
    <row r="367" spans="2:5" x14ac:dyDescent="0.35">
      <c r="B367" s="108" t="s">
        <v>211</v>
      </c>
      <c r="C367" s="4">
        <f>VLOOKUP(B367,Table1[[name]:[impact]],3,FALSE)</f>
        <v>0</v>
      </c>
      <c r="D367" s="107">
        <v>0</v>
      </c>
      <c r="E367" s="5">
        <f t="shared" si="28"/>
        <v>0</v>
      </c>
    </row>
    <row r="368" spans="2:5" x14ac:dyDescent="0.35">
      <c r="B368" s="108" t="s">
        <v>211</v>
      </c>
      <c r="C368" s="4">
        <f>VLOOKUP(B368,Table1[[name]:[impact]],3,FALSE)</f>
        <v>0</v>
      </c>
      <c r="D368" s="107">
        <v>0</v>
      </c>
      <c r="E368" s="5">
        <f t="shared" si="28"/>
        <v>0</v>
      </c>
    </row>
    <row r="369" spans="2:5" x14ac:dyDescent="0.35">
      <c r="B369" s="108" t="s">
        <v>211</v>
      </c>
      <c r="C369" s="4">
        <f>VLOOKUP(B369,Table1[[name]:[impact]],3,FALSE)</f>
        <v>0</v>
      </c>
      <c r="D369" s="107">
        <v>0</v>
      </c>
      <c r="E369" s="5">
        <f t="shared" si="28"/>
        <v>0</v>
      </c>
    </row>
    <row r="370" spans="2:5" x14ac:dyDescent="0.35">
      <c r="B370" s="108" t="s">
        <v>211</v>
      </c>
      <c r="C370" s="4">
        <f>VLOOKUP(B370,Table1[[name]:[impact]],3,FALSE)</f>
        <v>0</v>
      </c>
      <c r="D370" s="107">
        <v>0</v>
      </c>
      <c r="E370" s="5">
        <f t="shared" si="28"/>
        <v>0</v>
      </c>
    </row>
    <row r="371" spans="2:5" x14ac:dyDescent="0.35">
      <c r="B371" s="108" t="s">
        <v>211</v>
      </c>
      <c r="C371" s="4">
        <f>VLOOKUP(B371,Table1[[name]:[impact]],3,FALSE)</f>
        <v>0</v>
      </c>
      <c r="D371" s="107">
        <v>0</v>
      </c>
      <c r="E371" s="5">
        <f t="shared" si="28"/>
        <v>0</v>
      </c>
    </row>
    <row r="372" spans="2:5" x14ac:dyDescent="0.35">
      <c r="B372" s="108" t="s">
        <v>211</v>
      </c>
      <c r="C372" s="4">
        <f>VLOOKUP(B372,Table1[[name]:[impact]],3,FALSE)</f>
        <v>0</v>
      </c>
      <c r="D372" s="107">
        <v>0</v>
      </c>
      <c r="E372" s="5">
        <f t="shared" si="28"/>
        <v>0</v>
      </c>
    </row>
    <row r="373" spans="2:5" x14ac:dyDescent="0.35">
      <c r="B373" s="108" t="s">
        <v>211</v>
      </c>
      <c r="C373" s="4">
        <f>VLOOKUP(B373,Table1[[name]:[impact]],3,FALSE)</f>
        <v>0</v>
      </c>
      <c r="D373" s="107">
        <v>0</v>
      </c>
      <c r="E373" s="5">
        <f t="shared" si="28"/>
        <v>0</v>
      </c>
    </row>
    <row r="374" spans="2:5" x14ac:dyDescent="0.35">
      <c r="B374" s="108" t="s">
        <v>211</v>
      </c>
      <c r="C374" s="4">
        <f>VLOOKUP(B374,Table1[[name]:[impact]],3,FALSE)</f>
        <v>0</v>
      </c>
      <c r="D374" s="107">
        <v>0</v>
      </c>
      <c r="E374" s="5">
        <f t="shared" si="28"/>
        <v>0</v>
      </c>
    </row>
    <row r="375" spans="2:5" x14ac:dyDescent="0.35">
      <c r="B375" s="108" t="s">
        <v>211</v>
      </c>
      <c r="C375" s="4">
        <f>VLOOKUP(B375,Table1[[name]:[impact]],3,FALSE)</f>
        <v>0</v>
      </c>
      <c r="D375" s="107">
        <v>0</v>
      </c>
      <c r="E375" s="5">
        <f t="shared" si="28"/>
        <v>0</v>
      </c>
    </row>
    <row r="376" spans="2:5" x14ac:dyDescent="0.35">
      <c r="B376" s="108" t="s">
        <v>211</v>
      </c>
      <c r="C376" s="4">
        <f>VLOOKUP(B376,Table1[[name]:[impact]],3,FALSE)</f>
        <v>0</v>
      </c>
      <c r="D376" s="107">
        <v>0</v>
      </c>
      <c r="E376" s="5">
        <f t="shared" si="28"/>
        <v>0</v>
      </c>
    </row>
    <row r="377" spans="2:5" x14ac:dyDescent="0.35">
      <c r="B377" s="108" t="s">
        <v>211</v>
      </c>
      <c r="C377" s="4">
        <f>VLOOKUP(B377,Table1[[name]:[impact]],3,FALSE)</f>
        <v>0</v>
      </c>
      <c r="D377" s="107">
        <v>0</v>
      </c>
      <c r="E377" s="5">
        <f t="shared" si="28"/>
        <v>0</v>
      </c>
    </row>
    <row r="378" spans="2:5" x14ac:dyDescent="0.35">
      <c r="B378" s="108" t="s">
        <v>211</v>
      </c>
      <c r="C378" s="4">
        <f>VLOOKUP(B378,Table1[[name]:[impact]],3,FALSE)</f>
        <v>0</v>
      </c>
      <c r="D378" s="107">
        <v>0</v>
      </c>
      <c r="E378" s="5">
        <f t="shared" si="28"/>
        <v>0</v>
      </c>
    </row>
    <row r="379" spans="2:5" x14ac:dyDescent="0.35">
      <c r="B379" s="108" t="s">
        <v>211</v>
      </c>
      <c r="C379" s="4">
        <f>VLOOKUP(B379,Table1[[name]:[impact]],3,FALSE)</f>
        <v>0</v>
      </c>
      <c r="D379" s="107">
        <v>0</v>
      </c>
      <c r="E379" s="5">
        <f t="shared" si="28"/>
        <v>0</v>
      </c>
    </row>
    <row r="380" spans="2:5" x14ac:dyDescent="0.35">
      <c r="B380" s="108" t="s">
        <v>211</v>
      </c>
      <c r="C380" s="4">
        <f>VLOOKUP(B380,Table1[[name]:[impact]],3,FALSE)</f>
        <v>0</v>
      </c>
      <c r="D380" s="107">
        <v>0</v>
      </c>
      <c r="E380" s="5">
        <f t="shared" si="28"/>
        <v>0</v>
      </c>
    </row>
    <row r="381" spans="2:5" x14ac:dyDescent="0.35">
      <c r="B381" s="108" t="s">
        <v>211</v>
      </c>
      <c r="C381" s="4">
        <f>VLOOKUP(B381,Table1[[name]:[impact]],3,FALSE)</f>
        <v>0</v>
      </c>
      <c r="D381" s="107">
        <v>0</v>
      </c>
      <c r="E381" s="5">
        <f t="shared" si="28"/>
        <v>0</v>
      </c>
    </row>
    <row r="382" spans="2:5" x14ac:dyDescent="0.35">
      <c r="B382" s="108" t="s">
        <v>211</v>
      </c>
      <c r="C382" s="4">
        <f>VLOOKUP(B382,Table1[[name]:[impact]],3,FALSE)</f>
        <v>0</v>
      </c>
      <c r="D382" s="107">
        <v>0</v>
      </c>
      <c r="E382" s="5">
        <f t="shared" si="28"/>
        <v>0</v>
      </c>
    </row>
    <row r="383" spans="2:5" x14ac:dyDescent="0.35">
      <c r="B383" s="108" t="s">
        <v>211</v>
      </c>
      <c r="C383" s="4">
        <f>VLOOKUP(B383,Table1[[name]:[impact]],3,FALSE)</f>
        <v>0</v>
      </c>
      <c r="D383" s="107">
        <v>0</v>
      </c>
      <c r="E383" s="5">
        <f t="shared" si="28"/>
        <v>0</v>
      </c>
    </row>
    <row r="384" spans="2:5" x14ac:dyDescent="0.35">
      <c r="B384" s="108" t="s">
        <v>211</v>
      </c>
      <c r="C384" s="4">
        <f>VLOOKUP(B384,Table1[[name]:[impact]],3,FALSE)</f>
        <v>0</v>
      </c>
      <c r="D384" s="107">
        <v>0</v>
      </c>
      <c r="E384" s="5">
        <f t="shared" si="28"/>
        <v>0</v>
      </c>
    </row>
    <row r="385" spans="2:5" x14ac:dyDescent="0.35">
      <c r="B385" s="108" t="s">
        <v>211</v>
      </c>
      <c r="C385" s="4">
        <f>VLOOKUP(B385,Table1[[name]:[impact]],3,FALSE)</f>
        <v>0</v>
      </c>
      <c r="D385" s="107">
        <v>0</v>
      </c>
      <c r="E385" s="5">
        <f t="shared" si="28"/>
        <v>0</v>
      </c>
    </row>
    <row r="386" spans="2:5" x14ac:dyDescent="0.35">
      <c r="B386" s="3"/>
      <c r="C386" s="4"/>
      <c r="D386" s="4"/>
      <c r="E386" s="5"/>
    </row>
    <row r="387" spans="2:5" x14ac:dyDescent="0.35">
      <c r="B387" s="3" t="s">
        <v>256</v>
      </c>
      <c r="C387" s="4"/>
      <c r="D387" s="95">
        <f>SUM(D366:D385)</f>
        <v>0</v>
      </c>
      <c r="E387" s="94">
        <f>SUM(E366:E385)</f>
        <v>0</v>
      </c>
    </row>
    <row r="388" spans="2:5" x14ac:dyDescent="0.35">
      <c r="B388" s="3" t="s">
        <v>257</v>
      </c>
      <c r="C388" s="100">
        <v>0</v>
      </c>
      <c r="D388" s="95">
        <f>D387-(C388*D387)</f>
        <v>0</v>
      </c>
      <c r="E388" s="94"/>
    </row>
    <row r="389" spans="2:5" x14ac:dyDescent="0.35">
      <c r="B389" s="3" t="s">
        <v>258</v>
      </c>
      <c r="C389" s="4"/>
      <c r="D389" s="4"/>
      <c r="E389" s="94">
        <f>IFERROR(E387/D388,0)</f>
        <v>0</v>
      </c>
    </row>
    <row r="390" spans="2:5" x14ac:dyDescent="0.35">
      <c r="B390" s="101" t="s">
        <v>283</v>
      </c>
      <c r="C390" s="102"/>
      <c r="D390" s="103">
        <v>0</v>
      </c>
      <c r="E390" s="104">
        <f>E389*D390</f>
        <v>0</v>
      </c>
    </row>
    <row r="391" spans="2:5" x14ac:dyDescent="0.35">
      <c r="B391" s="87" t="s">
        <v>259</v>
      </c>
      <c r="C391" s="105">
        <f>IFERROR(D388/D390,0)</f>
        <v>0</v>
      </c>
      <c r="D391" s="52"/>
      <c r="E391" s="97"/>
    </row>
    <row r="393" spans="2:5" x14ac:dyDescent="0.35">
      <c r="B393" s="2" t="s">
        <v>269</v>
      </c>
      <c r="C393" s="98" t="s">
        <v>211</v>
      </c>
      <c r="D393" s="92"/>
      <c r="E393" s="99"/>
    </row>
    <row r="394" spans="2:5" x14ac:dyDescent="0.35">
      <c r="B394" s="3" t="s">
        <v>208</v>
      </c>
      <c r="C394" s="4" t="s">
        <v>207</v>
      </c>
      <c r="D394" s="4" t="s">
        <v>209</v>
      </c>
      <c r="E394" s="5" t="s">
        <v>210</v>
      </c>
    </row>
    <row r="395" spans="2:5" x14ac:dyDescent="0.35">
      <c r="B395" s="108" t="s">
        <v>211</v>
      </c>
      <c r="C395" s="4">
        <f>VLOOKUP(B395,Table1[[name]:[impact]],3,FALSE)</f>
        <v>0</v>
      </c>
      <c r="D395" s="107">
        <v>0</v>
      </c>
      <c r="E395" s="5">
        <f t="shared" ref="E395:E414" si="29">C395*D395</f>
        <v>0</v>
      </c>
    </row>
    <row r="396" spans="2:5" x14ac:dyDescent="0.35">
      <c r="B396" s="108" t="s">
        <v>211</v>
      </c>
      <c r="C396" s="4">
        <f>VLOOKUP(B396,Table1[[name]:[impact]],3,FALSE)</f>
        <v>0</v>
      </c>
      <c r="D396" s="107">
        <v>0</v>
      </c>
      <c r="E396" s="5">
        <f t="shared" si="29"/>
        <v>0</v>
      </c>
    </row>
    <row r="397" spans="2:5" x14ac:dyDescent="0.35">
      <c r="B397" s="108" t="s">
        <v>211</v>
      </c>
      <c r="C397" s="4">
        <f>VLOOKUP(B397,Table1[[name]:[impact]],3,FALSE)</f>
        <v>0</v>
      </c>
      <c r="D397" s="107">
        <v>0</v>
      </c>
      <c r="E397" s="5">
        <f t="shared" si="29"/>
        <v>0</v>
      </c>
    </row>
    <row r="398" spans="2:5" x14ac:dyDescent="0.35">
      <c r="B398" s="108" t="s">
        <v>211</v>
      </c>
      <c r="C398" s="4">
        <f>VLOOKUP(B398,Table1[[name]:[impact]],3,FALSE)</f>
        <v>0</v>
      </c>
      <c r="D398" s="107">
        <v>0</v>
      </c>
      <c r="E398" s="5">
        <f t="shared" si="29"/>
        <v>0</v>
      </c>
    </row>
    <row r="399" spans="2:5" x14ac:dyDescent="0.35">
      <c r="B399" s="108" t="s">
        <v>211</v>
      </c>
      <c r="C399" s="4">
        <f>VLOOKUP(B399,Table1[[name]:[impact]],3,FALSE)</f>
        <v>0</v>
      </c>
      <c r="D399" s="107">
        <v>0</v>
      </c>
      <c r="E399" s="5">
        <f t="shared" si="29"/>
        <v>0</v>
      </c>
    </row>
    <row r="400" spans="2:5" x14ac:dyDescent="0.35">
      <c r="B400" s="108" t="s">
        <v>211</v>
      </c>
      <c r="C400" s="4">
        <f>VLOOKUP(B400,Table1[[name]:[impact]],3,FALSE)</f>
        <v>0</v>
      </c>
      <c r="D400" s="107">
        <v>0</v>
      </c>
      <c r="E400" s="5">
        <f t="shared" si="29"/>
        <v>0</v>
      </c>
    </row>
    <row r="401" spans="2:5" x14ac:dyDescent="0.35">
      <c r="B401" s="108" t="s">
        <v>211</v>
      </c>
      <c r="C401" s="4">
        <f>VLOOKUP(B401,Table1[[name]:[impact]],3,FALSE)</f>
        <v>0</v>
      </c>
      <c r="D401" s="107">
        <v>0</v>
      </c>
      <c r="E401" s="5">
        <f t="shared" si="29"/>
        <v>0</v>
      </c>
    </row>
    <row r="402" spans="2:5" x14ac:dyDescent="0.35">
      <c r="B402" s="108" t="s">
        <v>211</v>
      </c>
      <c r="C402" s="4">
        <f>VLOOKUP(B402,Table1[[name]:[impact]],3,FALSE)</f>
        <v>0</v>
      </c>
      <c r="D402" s="107">
        <v>0</v>
      </c>
      <c r="E402" s="5">
        <f t="shared" si="29"/>
        <v>0</v>
      </c>
    </row>
    <row r="403" spans="2:5" x14ac:dyDescent="0.35">
      <c r="B403" s="108" t="s">
        <v>211</v>
      </c>
      <c r="C403" s="4">
        <f>VLOOKUP(B403,Table1[[name]:[impact]],3,FALSE)</f>
        <v>0</v>
      </c>
      <c r="D403" s="107">
        <v>0</v>
      </c>
      <c r="E403" s="5">
        <f t="shared" si="29"/>
        <v>0</v>
      </c>
    </row>
    <row r="404" spans="2:5" x14ac:dyDescent="0.35">
      <c r="B404" s="108" t="s">
        <v>211</v>
      </c>
      <c r="C404" s="4">
        <f>VLOOKUP(B404,Table1[[name]:[impact]],3,FALSE)</f>
        <v>0</v>
      </c>
      <c r="D404" s="107">
        <v>0</v>
      </c>
      <c r="E404" s="5">
        <f t="shared" si="29"/>
        <v>0</v>
      </c>
    </row>
    <row r="405" spans="2:5" x14ac:dyDescent="0.35">
      <c r="B405" s="108" t="s">
        <v>211</v>
      </c>
      <c r="C405" s="4">
        <f>VLOOKUP(B405,Table1[[name]:[impact]],3,FALSE)</f>
        <v>0</v>
      </c>
      <c r="D405" s="107">
        <v>0</v>
      </c>
      <c r="E405" s="5">
        <f t="shared" si="29"/>
        <v>0</v>
      </c>
    </row>
    <row r="406" spans="2:5" x14ac:dyDescent="0.35">
      <c r="B406" s="108" t="s">
        <v>211</v>
      </c>
      <c r="C406" s="4">
        <f>VLOOKUP(B406,Table1[[name]:[impact]],3,FALSE)</f>
        <v>0</v>
      </c>
      <c r="D406" s="107">
        <v>0</v>
      </c>
      <c r="E406" s="5">
        <f t="shared" si="29"/>
        <v>0</v>
      </c>
    </row>
    <row r="407" spans="2:5" x14ac:dyDescent="0.35">
      <c r="B407" s="108" t="s">
        <v>211</v>
      </c>
      <c r="C407" s="4">
        <f>VLOOKUP(B407,Table1[[name]:[impact]],3,FALSE)</f>
        <v>0</v>
      </c>
      <c r="D407" s="107">
        <v>0</v>
      </c>
      <c r="E407" s="5">
        <f t="shared" si="29"/>
        <v>0</v>
      </c>
    </row>
    <row r="408" spans="2:5" x14ac:dyDescent="0.35">
      <c r="B408" s="108" t="s">
        <v>211</v>
      </c>
      <c r="C408" s="4">
        <f>VLOOKUP(B408,Table1[[name]:[impact]],3,FALSE)</f>
        <v>0</v>
      </c>
      <c r="D408" s="107">
        <v>0</v>
      </c>
      <c r="E408" s="5">
        <f t="shared" si="29"/>
        <v>0</v>
      </c>
    </row>
    <row r="409" spans="2:5" x14ac:dyDescent="0.35">
      <c r="B409" s="108" t="s">
        <v>211</v>
      </c>
      <c r="C409" s="4">
        <f>VLOOKUP(B409,Table1[[name]:[impact]],3,FALSE)</f>
        <v>0</v>
      </c>
      <c r="D409" s="107">
        <v>0</v>
      </c>
      <c r="E409" s="5">
        <f t="shared" si="29"/>
        <v>0</v>
      </c>
    </row>
    <row r="410" spans="2:5" x14ac:dyDescent="0.35">
      <c r="B410" s="108" t="s">
        <v>211</v>
      </c>
      <c r="C410" s="4">
        <f>VLOOKUP(B410,Table1[[name]:[impact]],3,FALSE)</f>
        <v>0</v>
      </c>
      <c r="D410" s="107">
        <v>0</v>
      </c>
      <c r="E410" s="5">
        <f t="shared" si="29"/>
        <v>0</v>
      </c>
    </row>
    <row r="411" spans="2:5" x14ac:dyDescent="0.35">
      <c r="B411" s="108" t="s">
        <v>211</v>
      </c>
      <c r="C411" s="4">
        <f>VLOOKUP(B411,Table1[[name]:[impact]],3,FALSE)</f>
        <v>0</v>
      </c>
      <c r="D411" s="107">
        <v>0</v>
      </c>
      <c r="E411" s="5">
        <f t="shared" si="29"/>
        <v>0</v>
      </c>
    </row>
    <row r="412" spans="2:5" x14ac:dyDescent="0.35">
      <c r="B412" s="108" t="s">
        <v>211</v>
      </c>
      <c r="C412" s="4">
        <f>VLOOKUP(B412,Table1[[name]:[impact]],3,FALSE)</f>
        <v>0</v>
      </c>
      <c r="D412" s="107">
        <v>0</v>
      </c>
      <c r="E412" s="5">
        <f t="shared" si="29"/>
        <v>0</v>
      </c>
    </row>
    <row r="413" spans="2:5" x14ac:dyDescent="0.35">
      <c r="B413" s="108" t="s">
        <v>211</v>
      </c>
      <c r="C413" s="4">
        <f>VLOOKUP(B413,Table1[[name]:[impact]],3,FALSE)</f>
        <v>0</v>
      </c>
      <c r="D413" s="107">
        <v>0</v>
      </c>
      <c r="E413" s="5">
        <f t="shared" si="29"/>
        <v>0</v>
      </c>
    </row>
    <row r="414" spans="2:5" x14ac:dyDescent="0.35">
      <c r="B414" s="108" t="s">
        <v>211</v>
      </c>
      <c r="C414" s="4">
        <f>VLOOKUP(B414,Table1[[name]:[impact]],3,FALSE)</f>
        <v>0</v>
      </c>
      <c r="D414" s="107">
        <v>0</v>
      </c>
      <c r="E414" s="5">
        <f t="shared" si="29"/>
        <v>0</v>
      </c>
    </row>
    <row r="415" spans="2:5" x14ac:dyDescent="0.35">
      <c r="B415" s="3"/>
      <c r="C415" s="4"/>
      <c r="D415" s="4"/>
      <c r="E415" s="5"/>
    </row>
    <row r="416" spans="2:5" x14ac:dyDescent="0.35">
      <c r="B416" s="3" t="s">
        <v>256</v>
      </c>
      <c r="C416" s="4"/>
      <c r="D416" s="95">
        <f>SUM(D395:D414)</f>
        <v>0</v>
      </c>
      <c r="E416" s="94">
        <f>SUM(E395:E414)</f>
        <v>0</v>
      </c>
    </row>
    <row r="417" spans="2:5" x14ac:dyDescent="0.35">
      <c r="B417" s="3" t="s">
        <v>257</v>
      </c>
      <c r="C417" s="100">
        <v>0</v>
      </c>
      <c r="D417" s="95">
        <f>D416-(C417*D416)</f>
        <v>0</v>
      </c>
      <c r="E417" s="94"/>
    </row>
    <row r="418" spans="2:5" x14ac:dyDescent="0.35">
      <c r="B418" s="3" t="s">
        <v>258</v>
      </c>
      <c r="C418" s="4"/>
      <c r="D418" s="4"/>
      <c r="E418" s="94">
        <f>IFERROR(E416/D417,0)</f>
        <v>0</v>
      </c>
    </row>
    <row r="419" spans="2:5" x14ac:dyDescent="0.35">
      <c r="B419" s="101" t="s">
        <v>283</v>
      </c>
      <c r="C419" s="102"/>
      <c r="D419" s="103">
        <v>0</v>
      </c>
      <c r="E419" s="104">
        <f>E418*D419</f>
        <v>0</v>
      </c>
    </row>
    <row r="420" spans="2:5" x14ac:dyDescent="0.35">
      <c r="B420" s="87" t="s">
        <v>259</v>
      </c>
      <c r="C420" s="105">
        <f>IFERROR(D417/D419,0)</f>
        <v>0</v>
      </c>
      <c r="D420" s="52"/>
      <c r="E420" s="97"/>
    </row>
    <row r="422" spans="2:5" x14ac:dyDescent="0.35">
      <c r="B422" s="2" t="s">
        <v>269</v>
      </c>
      <c r="C422" s="98" t="s">
        <v>211</v>
      </c>
      <c r="D422" s="92"/>
      <c r="E422" s="99"/>
    </row>
    <row r="423" spans="2:5" x14ac:dyDescent="0.35">
      <c r="B423" s="3" t="s">
        <v>208</v>
      </c>
      <c r="C423" s="4" t="s">
        <v>207</v>
      </c>
      <c r="D423" s="4" t="s">
        <v>209</v>
      </c>
      <c r="E423" s="5" t="s">
        <v>210</v>
      </c>
    </row>
    <row r="424" spans="2:5" x14ac:dyDescent="0.35">
      <c r="B424" s="108" t="s">
        <v>211</v>
      </c>
      <c r="C424" s="4">
        <f>VLOOKUP(B424,Table1[[name]:[impact]],3,FALSE)</f>
        <v>0</v>
      </c>
      <c r="D424" s="107">
        <v>0</v>
      </c>
      <c r="E424" s="5">
        <f t="shared" ref="E424:E443" si="30">C424*D424</f>
        <v>0</v>
      </c>
    </row>
    <row r="425" spans="2:5" x14ac:dyDescent="0.35">
      <c r="B425" s="108" t="s">
        <v>211</v>
      </c>
      <c r="C425" s="4">
        <f>VLOOKUP(B425,Table1[[name]:[impact]],3,FALSE)</f>
        <v>0</v>
      </c>
      <c r="D425" s="107">
        <v>0</v>
      </c>
      <c r="E425" s="5">
        <f t="shared" si="30"/>
        <v>0</v>
      </c>
    </row>
    <row r="426" spans="2:5" x14ac:dyDescent="0.35">
      <c r="B426" s="108" t="s">
        <v>211</v>
      </c>
      <c r="C426" s="4">
        <f>VLOOKUP(B426,Table1[[name]:[impact]],3,FALSE)</f>
        <v>0</v>
      </c>
      <c r="D426" s="107">
        <v>0</v>
      </c>
      <c r="E426" s="5">
        <f t="shared" si="30"/>
        <v>0</v>
      </c>
    </row>
    <row r="427" spans="2:5" x14ac:dyDescent="0.35">
      <c r="B427" s="108" t="s">
        <v>211</v>
      </c>
      <c r="C427" s="4">
        <f>VLOOKUP(B427,Table1[[name]:[impact]],3,FALSE)</f>
        <v>0</v>
      </c>
      <c r="D427" s="107">
        <v>0</v>
      </c>
      <c r="E427" s="5">
        <f t="shared" si="30"/>
        <v>0</v>
      </c>
    </row>
    <row r="428" spans="2:5" x14ac:dyDescent="0.35">
      <c r="B428" s="108" t="s">
        <v>211</v>
      </c>
      <c r="C428" s="4">
        <f>VLOOKUP(B428,Table1[[name]:[impact]],3,FALSE)</f>
        <v>0</v>
      </c>
      <c r="D428" s="107">
        <v>0</v>
      </c>
      <c r="E428" s="5">
        <f t="shared" si="30"/>
        <v>0</v>
      </c>
    </row>
    <row r="429" spans="2:5" x14ac:dyDescent="0.35">
      <c r="B429" s="108" t="s">
        <v>211</v>
      </c>
      <c r="C429" s="4">
        <f>VLOOKUP(B429,Table1[[name]:[impact]],3,FALSE)</f>
        <v>0</v>
      </c>
      <c r="D429" s="107">
        <v>0</v>
      </c>
      <c r="E429" s="5">
        <f t="shared" si="30"/>
        <v>0</v>
      </c>
    </row>
    <row r="430" spans="2:5" x14ac:dyDescent="0.35">
      <c r="B430" s="108" t="s">
        <v>211</v>
      </c>
      <c r="C430" s="4">
        <f>VLOOKUP(B430,Table1[[name]:[impact]],3,FALSE)</f>
        <v>0</v>
      </c>
      <c r="D430" s="107">
        <v>0</v>
      </c>
      <c r="E430" s="5">
        <f t="shared" si="30"/>
        <v>0</v>
      </c>
    </row>
    <row r="431" spans="2:5" x14ac:dyDescent="0.35">
      <c r="B431" s="108" t="s">
        <v>211</v>
      </c>
      <c r="C431" s="4">
        <f>VLOOKUP(B431,Table1[[name]:[impact]],3,FALSE)</f>
        <v>0</v>
      </c>
      <c r="D431" s="107">
        <v>0</v>
      </c>
      <c r="E431" s="5">
        <f t="shared" si="30"/>
        <v>0</v>
      </c>
    </row>
    <row r="432" spans="2:5" x14ac:dyDescent="0.35">
      <c r="B432" s="108" t="s">
        <v>211</v>
      </c>
      <c r="C432" s="4">
        <f>VLOOKUP(B432,Table1[[name]:[impact]],3,FALSE)</f>
        <v>0</v>
      </c>
      <c r="D432" s="107">
        <v>0</v>
      </c>
      <c r="E432" s="5">
        <f t="shared" si="30"/>
        <v>0</v>
      </c>
    </row>
    <row r="433" spans="2:5" x14ac:dyDescent="0.35">
      <c r="B433" s="108" t="s">
        <v>211</v>
      </c>
      <c r="C433" s="4">
        <f>VLOOKUP(B433,Table1[[name]:[impact]],3,FALSE)</f>
        <v>0</v>
      </c>
      <c r="D433" s="107">
        <v>0</v>
      </c>
      <c r="E433" s="5">
        <f t="shared" si="30"/>
        <v>0</v>
      </c>
    </row>
    <row r="434" spans="2:5" x14ac:dyDescent="0.35">
      <c r="B434" s="108" t="s">
        <v>211</v>
      </c>
      <c r="C434" s="4">
        <f>VLOOKUP(B434,Table1[[name]:[impact]],3,FALSE)</f>
        <v>0</v>
      </c>
      <c r="D434" s="107">
        <v>0</v>
      </c>
      <c r="E434" s="5">
        <f t="shared" si="30"/>
        <v>0</v>
      </c>
    </row>
    <row r="435" spans="2:5" x14ac:dyDescent="0.35">
      <c r="B435" s="108" t="s">
        <v>211</v>
      </c>
      <c r="C435" s="4">
        <f>VLOOKUP(B435,Table1[[name]:[impact]],3,FALSE)</f>
        <v>0</v>
      </c>
      <c r="D435" s="107">
        <v>0</v>
      </c>
      <c r="E435" s="5">
        <f t="shared" si="30"/>
        <v>0</v>
      </c>
    </row>
    <row r="436" spans="2:5" x14ac:dyDescent="0.35">
      <c r="B436" s="108" t="s">
        <v>211</v>
      </c>
      <c r="C436" s="4">
        <f>VLOOKUP(B436,Table1[[name]:[impact]],3,FALSE)</f>
        <v>0</v>
      </c>
      <c r="D436" s="107">
        <v>0</v>
      </c>
      <c r="E436" s="5">
        <f t="shared" si="30"/>
        <v>0</v>
      </c>
    </row>
    <row r="437" spans="2:5" x14ac:dyDescent="0.35">
      <c r="B437" s="108" t="s">
        <v>211</v>
      </c>
      <c r="C437" s="4">
        <f>VLOOKUP(B437,Table1[[name]:[impact]],3,FALSE)</f>
        <v>0</v>
      </c>
      <c r="D437" s="107">
        <v>0</v>
      </c>
      <c r="E437" s="5">
        <f t="shared" si="30"/>
        <v>0</v>
      </c>
    </row>
    <row r="438" spans="2:5" x14ac:dyDescent="0.35">
      <c r="B438" s="108" t="s">
        <v>211</v>
      </c>
      <c r="C438" s="4">
        <f>VLOOKUP(B438,Table1[[name]:[impact]],3,FALSE)</f>
        <v>0</v>
      </c>
      <c r="D438" s="107">
        <v>0</v>
      </c>
      <c r="E438" s="5">
        <f t="shared" si="30"/>
        <v>0</v>
      </c>
    </row>
    <row r="439" spans="2:5" x14ac:dyDescent="0.35">
      <c r="B439" s="108" t="s">
        <v>211</v>
      </c>
      <c r="C439" s="4">
        <f>VLOOKUP(B439,Table1[[name]:[impact]],3,FALSE)</f>
        <v>0</v>
      </c>
      <c r="D439" s="107">
        <v>0</v>
      </c>
      <c r="E439" s="5">
        <f t="shared" si="30"/>
        <v>0</v>
      </c>
    </row>
    <row r="440" spans="2:5" x14ac:dyDescent="0.35">
      <c r="B440" s="108" t="s">
        <v>211</v>
      </c>
      <c r="C440" s="4">
        <f>VLOOKUP(B440,Table1[[name]:[impact]],3,FALSE)</f>
        <v>0</v>
      </c>
      <c r="D440" s="107">
        <v>0</v>
      </c>
      <c r="E440" s="5">
        <f t="shared" si="30"/>
        <v>0</v>
      </c>
    </row>
    <row r="441" spans="2:5" x14ac:dyDescent="0.35">
      <c r="B441" s="108" t="s">
        <v>211</v>
      </c>
      <c r="C441" s="4">
        <f>VLOOKUP(B441,Table1[[name]:[impact]],3,FALSE)</f>
        <v>0</v>
      </c>
      <c r="D441" s="107">
        <v>0</v>
      </c>
      <c r="E441" s="5">
        <f t="shared" si="30"/>
        <v>0</v>
      </c>
    </row>
    <row r="442" spans="2:5" x14ac:dyDescent="0.35">
      <c r="B442" s="108" t="s">
        <v>211</v>
      </c>
      <c r="C442" s="4">
        <f>VLOOKUP(B442,Table1[[name]:[impact]],3,FALSE)</f>
        <v>0</v>
      </c>
      <c r="D442" s="107">
        <v>0</v>
      </c>
      <c r="E442" s="5">
        <f t="shared" si="30"/>
        <v>0</v>
      </c>
    </row>
    <row r="443" spans="2:5" x14ac:dyDescent="0.35">
      <c r="B443" s="108" t="s">
        <v>211</v>
      </c>
      <c r="C443" s="4">
        <f>VLOOKUP(B443,Table1[[name]:[impact]],3,FALSE)</f>
        <v>0</v>
      </c>
      <c r="D443" s="107">
        <v>0</v>
      </c>
      <c r="E443" s="5">
        <f t="shared" si="30"/>
        <v>0</v>
      </c>
    </row>
    <row r="444" spans="2:5" x14ac:dyDescent="0.35">
      <c r="B444" s="3"/>
      <c r="C444" s="4"/>
      <c r="D444" s="4"/>
      <c r="E444" s="5"/>
    </row>
    <row r="445" spans="2:5" x14ac:dyDescent="0.35">
      <c r="B445" s="3" t="s">
        <v>256</v>
      </c>
      <c r="C445" s="4"/>
      <c r="D445" s="95">
        <f>SUM(D424:D443)</f>
        <v>0</v>
      </c>
      <c r="E445" s="94">
        <f>SUM(E424:E443)</f>
        <v>0</v>
      </c>
    </row>
    <row r="446" spans="2:5" x14ac:dyDescent="0.35">
      <c r="B446" s="3" t="s">
        <v>257</v>
      </c>
      <c r="C446" s="100">
        <v>0</v>
      </c>
      <c r="D446" s="95">
        <f>D445-(C446*D445)</f>
        <v>0</v>
      </c>
      <c r="E446" s="94"/>
    </row>
    <row r="447" spans="2:5" x14ac:dyDescent="0.35">
      <c r="B447" s="3" t="s">
        <v>258</v>
      </c>
      <c r="C447" s="4"/>
      <c r="D447" s="4"/>
      <c r="E447" s="94">
        <f>IFERROR(E445/D446,0)</f>
        <v>0</v>
      </c>
    </row>
    <row r="448" spans="2:5" x14ac:dyDescent="0.35">
      <c r="B448" s="101" t="s">
        <v>283</v>
      </c>
      <c r="C448" s="102"/>
      <c r="D448" s="103">
        <v>0</v>
      </c>
      <c r="E448" s="104">
        <f>E447*D448</f>
        <v>0</v>
      </c>
    </row>
    <row r="449" spans="2:5" x14ac:dyDescent="0.35">
      <c r="B449" s="87" t="s">
        <v>259</v>
      </c>
      <c r="C449" s="105">
        <f>IFERROR(D446/D448,0)</f>
        <v>0</v>
      </c>
      <c r="D449" s="52"/>
      <c r="E449" s="97"/>
    </row>
  </sheetData>
  <dataValidations count="2">
    <dataValidation type="list" allowBlank="1" showInputMessage="1" showErrorMessage="1" sqref="T10:T13 T18:T20" xr:uid="{7E212E25-71E0-48CD-A1AE-9FB9A4FAD68D}">
      <formula1>$J$16:$J$17</formula1>
    </dataValidation>
    <dataValidation type="list" errorStyle="warning" allowBlank="1" showInputMessage="1" showErrorMessage="1" sqref="S10:S13 S18:S20" xr:uid="{59CF3660-1B91-43DF-B811-C4EE1EFB0F14}">
      <formula1>$J$14:$J$15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456E3FD-3F37-4585-A3E9-5E3A3C34971B}">
          <x14:formula1>
            <xm:f>Kertoimet!$A$3:$A$177</xm:f>
          </x14:formula1>
          <xm:sqref>B11:B30 B41:B60 B76:B95 B424:B443 B105:B124 B163:B182 B192:B211 B221:B240 B250:B269 B279:B298 B308:B327 B337:B356 B366:B385 B395:B414 B134:B153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8D119DE6-1A02-4F23-97E6-E8944E33421E}">
          <x14:formula1>
            <xm:f>Taustatiedot!$A$3:$A$12</xm:f>
          </x14:formula1>
          <xm:sqref>C70:C72</xm:sqref>
        </x14:dataValidation>
        <x14:dataValidation type="list" allowBlank="1" showInputMessage="1" showErrorMessage="1" promptTitle="Valitse ateriatyyppi." prompt="Merkkaa kaikki samaan ruoka-annokseen liittyvät samaan kategoriaan, esim. perunat lisäkkeenä pihville ovat liharuokaa." xr:uid="{31EBCB41-8DE3-42F0-9D64-80AC89AA22E8}">
          <x14:formula1>
            <xm:f>Taustatiedot!$A$2:$A$13</xm:f>
          </x14:formula1>
          <xm:sqref>C335 C422 C393 C74 C103 C132 C161 C190 C219 C248 C277 C306 C364</xm:sqref>
        </x14:dataValidation>
        <x14:dataValidation type="list" allowBlank="1" showInputMessage="1" showErrorMessage="1" promptTitle="Valitse lisuketyyppi." prompt="Samaan aikaan voi olla sekä lisuke että vegaanilisuke, mutta ei kahta samaa." xr:uid="{A42B8B35-6B4B-4DDA-AEC9-7067182FFDFE}">
          <x14:formula1>
            <xm:f>Taustatiedot!$A$9:$A$10</xm:f>
          </x14:formula1>
          <xm:sqref>C39 C9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3"/>
  <sheetViews>
    <sheetView zoomScale="115" zoomScaleNormal="115" workbookViewId="0">
      <pane ySplit="3530" topLeftCell="A11" activePane="bottomLeft"/>
      <selection activeCell="A3" sqref="A3"/>
      <selection pane="bottomLeft" activeCell="K8" sqref="K8"/>
    </sheetView>
  </sheetViews>
  <sheetFormatPr defaultRowHeight="14.5" x14ac:dyDescent="0.35"/>
  <cols>
    <col min="1" max="1" width="35.1796875" customWidth="1"/>
    <col min="2" max="2" width="21.453125" bestFit="1" customWidth="1"/>
    <col min="3" max="3" width="28.1796875" bestFit="1" customWidth="1"/>
    <col min="4" max="4" width="23.54296875" bestFit="1" customWidth="1"/>
    <col min="5" max="5" width="18" bestFit="1" customWidth="1"/>
    <col min="6" max="6" width="20.453125" bestFit="1" customWidth="1"/>
  </cols>
  <sheetData>
    <row r="1" spans="1:5" s="1" customFormat="1" x14ac:dyDescent="0.35"/>
    <row r="2" spans="1:5" ht="21" x14ac:dyDescent="0.5">
      <c r="A2" s="6" t="s">
        <v>335</v>
      </c>
    </row>
    <row r="3" spans="1:5" s="1" customFormat="1" x14ac:dyDescent="0.35">
      <c r="A3" s="1" t="s">
        <v>217</v>
      </c>
    </row>
    <row r="4" spans="1:5" s="1" customFormat="1" x14ac:dyDescent="0.35">
      <c r="A4" s="1" t="s">
        <v>215</v>
      </c>
    </row>
    <row r="5" spans="1:5" s="1" customFormat="1" x14ac:dyDescent="0.35">
      <c r="A5" s="7" t="s">
        <v>212</v>
      </c>
    </row>
    <row r="6" spans="1:5" s="1" customFormat="1" x14ac:dyDescent="0.35">
      <c r="A6" s="7" t="s">
        <v>238</v>
      </c>
    </row>
    <row r="7" spans="1:5" x14ac:dyDescent="0.35">
      <c r="A7" s="7" t="s">
        <v>242</v>
      </c>
    </row>
    <row r="8" spans="1:5" s="1" customFormat="1" x14ac:dyDescent="0.35">
      <c r="A8" s="7" t="s">
        <v>233</v>
      </c>
    </row>
    <row r="9" spans="1:5" s="1" customFormat="1" x14ac:dyDescent="0.35">
      <c r="A9" s="7" t="s">
        <v>232</v>
      </c>
    </row>
    <row r="10" spans="1:5" s="9" customFormat="1" x14ac:dyDescent="0.35"/>
    <row r="12" spans="1:5" ht="15" thickBot="1" x14ac:dyDescent="0.4"/>
    <row r="13" spans="1:5" x14ac:dyDescent="0.35">
      <c r="A13" s="43" t="s">
        <v>216</v>
      </c>
      <c r="B13" s="44"/>
      <c r="C13" s="44"/>
      <c r="D13" s="45"/>
      <c r="E13" s="46"/>
    </row>
    <row r="14" spans="1:5" x14ac:dyDescent="0.35">
      <c r="A14" s="11" t="s">
        <v>213</v>
      </c>
      <c r="B14" s="12" t="s">
        <v>219</v>
      </c>
      <c r="C14" s="12" t="s">
        <v>236</v>
      </c>
      <c r="D14" s="12" t="s">
        <v>218</v>
      </c>
      <c r="E14" s="13" t="s">
        <v>237</v>
      </c>
    </row>
    <row r="15" spans="1:5" x14ac:dyDescent="0.35">
      <c r="A15" s="14">
        <v>43435</v>
      </c>
      <c r="B15" s="26">
        <v>300</v>
      </c>
      <c r="C15" s="15">
        <f>SUM(B17:B31)/B15</f>
        <v>0.65</v>
      </c>
      <c r="D15" s="26">
        <v>15</v>
      </c>
      <c r="E15" s="16">
        <f>(D15/B15)/C15</f>
        <v>7.6923076923076927E-2</v>
      </c>
    </row>
    <row r="16" spans="1:5" x14ac:dyDescent="0.35">
      <c r="A16" s="17" t="s">
        <v>214</v>
      </c>
      <c r="B16" s="18" t="s">
        <v>235</v>
      </c>
      <c r="C16" s="19"/>
      <c r="D16" s="19"/>
      <c r="E16" s="20"/>
    </row>
    <row r="17" spans="1:5" x14ac:dyDescent="0.35">
      <c r="A17" s="21" t="s">
        <v>220</v>
      </c>
      <c r="B17" s="4">
        <v>30</v>
      </c>
      <c r="C17" s="4"/>
      <c r="D17" s="4"/>
      <c r="E17" s="22"/>
    </row>
    <row r="18" spans="1:5" x14ac:dyDescent="0.35">
      <c r="A18" s="21" t="s">
        <v>231</v>
      </c>
      <c r="B18" s="4">
        <v>25</v>
      </c>
      <c r="C18" s="4"/>
      <c r="D18" s="4"/>
      <c r="E18" s="22"/>
    </row>
    <row r="19" spans="1:5" s="1" customFormat="1" x14ac:dyDescent="0.35">
      <c r="A19" s="21" t="s">
        <v>221</v>
      </c>
      <c r="B19" s="4">
        <v>20</v>
      </c>
      <c r="C19" s="4"/>
      <c r="D19" s="4"/>
      <c r="E19" s="22"/>
    </row>
    <row r="20" spans="1:5" x14ac:dyDescent="0.35">
      <c r="A20" s="21" t="s">
        <v>230</v>
      </c>
      <c r="B20" s="4">
        <v>15</v>
      </c>
      <c r="C20" s="4"/>
      <c r="D20" s="4"/>
      <c r="E20" s="22"/>
    </row>
    <row r="21" spans="1:5" x14ac:dyDescent="0.35">
      <c r="A21" s="21" t="s">
        <v>222</v>
      </c>
      <c r="B21" s="4">
        <v>5</v>
      </c>
      <c r="C21" s="4"/>
      <c r="D21" s="4"/>
      <c r="E21" s="22"/>
    </row>
    <row r="22" spans="1:5" x14ac:dyDescent="0.35">
      <c r="A22" s="21" t="s">
        <v>223</v>
      </c>
      <c r="B22" s="4">
        <v>5</v>
      </c>
      <c r="C22" s="4"/>
      <c r="D22" s="4"/>
      <c r="E22" s="22"/>
    </row>
    <row r="23" spans="1:5" x14ac:dyDescent="0.35">
      <c r="A23" s="21" t="s">
        <v>224</v>
      </c>
      <c r="B23" s="4">
        <v>4</v>
      </c>
      <c r="C23" s="4"/>
      <c r="D23" s="4"/>
      <c r="E23" s="22"/>
    </row>
    <row r="24" spans="1:5" x14ac:dyDescent="0.35">
      <c r="A24" s="21" t="s">
        <v>225</v>
      </c>
      <c r="B24" s="4">
        <v>1</v>
      </c>
      <c r="C24" s="4"/>
      <c r="D24" s="4"/>
      <c r="E24" s="22"/>
    </row>
    <row r="25" spans="1:5" x14ac:dyDescent="0.35">
      <c r="A25" s="21" t="s">
        <v>226</v>
      </c>
      <c r="B25" s="4">
        <v>4</v>
      </c>
      <c r="C25" s="4"/>
      <c r="D25" s="4"/>
      <c r="E25" s="22"/>
    </row>
    <row r="26" spans="1:5" x14ac:dyDescent="0.35">
      <c r="A26" s="21" t="s">
        <v>227</v>
      </c>
      <c r="B26" s="4">
        <v>30</v>
      </c>
      <c r="C26" s="4"/>
      <c r="D26" s="4"/>
      <c r="E26" s="22"/>
    </row>
    <row r="27" spans="1:5" s="1" customFormat="1" x14ac:dyDescent="0.35">
      <c r="A27" s="21" t="s">
        <v>234</v>
      </c>
      <c r="B27" s="4">
        <v>10</v>
      </c>
      <c r="C27" s="4"/>
      <c r="D27" s="4"/>
      <c r="E27" s="22"/>
    </row>
    <row r="28" spans="1:5" x14ac:dyDescent="0.35">
      <c r="A28" s="21" t="s">
        <v>228</v>
      </c>
      <c r="B28" s="4">
        <v>5</v>
      </c>
      <c r="C28" s="4"/>
      <c r="D28" s="4"/>
      <c r="E28" s="22"/>
    </row>
    <row r="29" spans="1:5" x14ac:dyDescent="0.35">
      <c r="A29" s="21" t="s">
        <v>240</v>
      </c>
      <c r="B29" s="4">
        <v>0.5</v>
      </c>
      <c r="C29" s="4"/>
      <c r="D29" s="4"/>
      <c r="E29" s="22"/>
    </row>
    <row r="30" spans="1:5" x14ac:dyDescent="0.35">
      <c r="A30" s="21" t="s">
        <v>229</v>
      </c>
      <c r="B30" s="4">
        <v>40</v>
      </c>
      <c r="C30" s="4"/>
      <c r="D30" s="4"/>
      <c r="E30" s="22"/>
    </row>
    <row r="31" spans="1:5" ht="15" thickBot="1" x14ac:dyDescent="0.4">
      <c r="A31" s="23" t="s">
        <v>239</v>
      </c>
      <c r="B31" s="24">
        <v>0.5</v>
      </c>
      <c r="C31" s="24"/>
      <c r="D31" s="24"/>
      <c r="E31" s="25"/>
    </row>
    <row r="32" spans="1:5" s="1" customFormat="1" x14ac:dyDescent="0.35">
      <c r="A32" s="4"/>
      <c r="B32" s="4"/>
      <c r="C32" s="4"/>
      <c r="D32" s="4"/>
      <c r="E32" s="4"/>
    </row>
    <row r="33" spans="1:5" s="1" customFormat="1" x14ac:dyDescent="0.35">
      <c r="A33" s="47" t="s">
        <v>241</v>
      </c>
      <c r="B33" s="4"/>
      <c r="C33" s="4"/>
      <c r="D33" s="4"/>
      <c r="E33" s="4"/>
    </row>
    <row r="34" spans="1:5" ht="15" thickBot="1" x14ac:dyDescent="0.4"/>
    <row r="35" spans="1:5" x14ac:dyDescent="0.35">
      <c r="A35" s="31" t="s">
        <v>213</v>
      </c>
      <c r="B35" s="32" t="s">
        <v>219</v>
      </c>
      <c r="C35" s="32" t="s">
        <v>236</v>
      </c>
      <c r="D35" s="32" t="s">
        <v>218</v>
      </c>
      <c r="E35" s="33" t="s">
        <v>237</v>
      </c>
    </row>
    <row r="36" spans="1:5" x14ac:dyDescent="0.35">
      <c r="A36" s="34">
        <v>1</v>
      </c>
      <c r="B36" s="27">
        <v>0</v>
      </c>
      <c r="C36" s="28" t="e">
        <f>SUM(B38:B65)/B36</f>
        <v>#DIV/0!</v>
      </c>
      <c r="D36" s="27">
        <v>0</v>
      </c>
      <c r="E36" s="35" t="e">
        <f>(D36/B36)/C36</f>
        <v>#DIV/0!</v>
      </c>
    </row>
    <row r="37" spans="1:5" x14ac:dyDescent="0.35">
      <c r="A37" s="36" t="s">
        <v>214</v>
      </c>
      <c r="B37" s="29" t="s">
        <v>235</v>
      </c>
      <c r="C37" s="30"/>
      <c r="D37" s="30"/>
      <c r="E37" s="37"/>
    </row>
    <row r="38" spans="1:5" x14ac:dyDescent="0.35">
      <c r="A38" s="38"/>
      <c r="B38" s="8"/>
      <c r="C38" s="8"/>
      <c r="D38" s="8"/>
      <c r="E38" s="39"/>
    </row>
    <row r="39" spans="1:5" x14ac:dyDescent="0.35">
      <c r="A39" s="38"/>
      <c r="B39" s="8"/>
      <c r="C39" s="8"/>
      <c r="D39" s="8"/>
      <c r="E39" s="39"/>
    </row>
    <row r="40" spans="1:5" x14ac:dyDescent="0.35">
      <c r="A40" s="38"/>
      <c r="B40" s="8"/>
      <c r="C40" s="8"/>
      <c r="D40" s="8"/>
      <c r="E40" s="39"/>
    </row>
    <row r="41" spans="1:5" x14ac:dyDescent="0.35">
      <c r="A41" s="38"/>
      <c r="B41" s="8"/>
      <c r="C41" s="8"/>
      <c r="D41" s="8"/>
      <c r="E41" s="39"/>
    </row>
    <row r="42" spans="1:5" x14ac:dyDescent="0.35">
      <c r="A42" s="38"/>
      <c r="B42" s="8"/>
      <c r="C42" s="8"/>
      <c r="D42" s="8"/>
      <c r="E42" s="39"/>
    </row>
    <row r="43" spans="1:5" x14ac:dyDescent="0.35">
      <c r="A43" s="38"/>
      <c r="B43" s="8"/>
      <c r="C43" s="8"/>
      <c r="D43" s="8"/>
      <c r="E43" s="39"/>
    </row>
    <row r="44" spans="1:5" x14ac:dyDescent="0.35">
      <c r="A44" s="38"/>
      <c r="B44" s="8"/>
      <c r="C44" s="8"/>
      <c r="D44" s="8"/>
      <c r="E44" s="39"/>
    </row>
    <row r="45" spans="1:5" x14ac:dyDescent="0.35">
      <c r="A45" s="38"/>
      <c r="B45" s="8"/>
      <c r="C45" s="8"/>
      <c r="D45" s="8"/>
      <c r="E45" s="39"/>
    </row>
    <row r="46" spans="1:5" x14ac:dyDescent="0.35">
      <c r="A46" s="38"/>
      <c r="B46" s="8"/>
      <c r="C46" s="8"/>
      <c r="D46" s="8"/>
      <c r="E46" s="39"/>
    </row>
    <row r="47" spans="1:5" x14ac:dyDescent="0.35">
      <c r="A47" s="38"/>
      <c r="B47" s="8"/>
      <c r="C47" s="8"/>
      <c r="D47" s="8"/>
      <c r="E47" s="39"/>
    </row>
    <row r="48" spans="1:5" x14ac:dyDescent="0.35">
      <c r="A48" s="38"/>
      <c r="B48" s="8"/>
      <c r="C48" s="8"/>
      <c r="D48" s="8"/>
      <c r="E48" s="39"/>
    </row>
    <row r="49" spans="1:5" x14ac:dyDescent="0.35">
      <c r="A49" s="38"/>
      <c r="B49" s="8"/>
      <c r="C49" s="8"/>
      <c r="D49" s="8"/>
      <c r="E49" s="39"/>
    </row>
    <row r="50" spans="1:5" x14ac:dyDescent="0.35">
      <c r="A50" s="38"/>
      <c r="B50" s="8"/>
      <c r="C50" s="8"/>
      <c r="D50" s="8"/>
      <c r="E50" s="39"/>
    </row>
    <row r="51" spans="1:5" x14ac:dyDescent="0.35">
      <c r="A51" s="38"/>
      <c r="B51" s="8"/>
      <c r="C51" s="8"/>
      <c r="D51" s="8"/>
      <c r="E51" s="39"/>
    </row>
    <row r="52" spans="1:5" x14ac:dyDescent="0.35">
      <c r="A52" s="38"/>
      <c r="B52" s="8"/>
      <c r="C52" s="8"/>
      <c r="D52" s="8"/>
      <c r="E52" s="39"/>
    </row>
    <row r="53" spans="1:5" x14ac:dyDescent="0.35">
      <c r="A53" s="38"/>
      <c r="B53" s="8"/>
      <c r="C53" s="8"/>
      <c r="D53" s="8"/>
      <c r="E53" s="39"/>
    </row>
    <row r="54" spans="1:5" x14ac:dyDescent="0.35">
      <c r="A54" s="38"/>
      <c r="B54" s="8"/>
      <c r="C54" s="8"/>
      <c r="D54" s="8"/>
      <c r="E54" s="39"/>
    </row>
    <row r="55" spans="1:5" x14ac:dyDescent="0.35">
      <c r="A55" s="38"/>
      <c r="B55" s="8"/>
      <c r="C55" s="8"/>
      <c r="D55" s="8"/>
      <c r="E55" s="39"/>
    </row>
    <row r="56" spans="1:5" x14ac:dyDescent="0.35">
      <c r="A56" s="38"/>
      <c r="B56" s="8"/>
      <c r="C56" s="8"/>
      <c r="D56" s="8"/>
      <c r="E56" s="39"/>
    </row>
    <row r="57" spans="1:5" x14ac:dyDescent="0.35">
      <c r="A57" s="38"/>
      <c r="B57" s="8"/>
      <c r="C57" s="8"/>
      <c r="D57" s="8"/>
      <c r="E57" s="39"/>
    </row>
    <row r="58" spans="1:5" x14ac:dyDescent="0.35">
      <c r="A58" s="38"/>
      <c r="B58" s="8"/>
      <c r="C58" s="8"/>
      <c r="D58" s="8"/>
      <c r="E58" s="39"/>
    </row>
    <row r="59" spans="1:5" x14ac:dyDescent="0.35">
      <c r="A59" s="38"/>
      <c r="B59" s="8"/>
      <c r="C59" s="8"/>
      <c r="D59" s="8"/>
      <c r="E59" s="39"/>
    </row>
    <row r="60" spans="1:5" x14ac:dyDescent="0.35">
      <c r="A60" s="38"/>
      <c r="B60" s="8"/>
      <c r="C60" s="8"/>
      <c r="D60" s="8"/>
      <c r="E60" s="39"/>
    </row>
    <row r="61" spans="1:5" x14ac:dyDescent="0.35">
      <c r="A61" s="38"/>
      <c r="B61" s="8"/>
      <c r="C61" s="8"/>
      <c r="D61" s="8"/>
      <c r="E61" s="39"/>
    </row>
    <row r="62" spans="1:5" x14ac:dyDescent="0.35">
      <c r="A62" s="38"/>
      <c r="B62" s="8"/>
      <c r="C62" s="8"/>
      <c r="D62" s="8"/>
      <c r="E62" s="39"/>
    </row>
    <row r="63" spans="1:5" x14ac:dyDescent="0.35">
      <c r="A63" s="38"/>
      <c r="B63" s="8"/>
      <c r="C63" s="8"/>
      <c r="D63" s="8"/>
      <c r="E63" s="39"/>
    </row>
    <row r="64" spans="1:5" x14ac:dyDescent="0.35">
      <c r="A64" s="38"/>
      <c r="B64" s="8"/>
      <c r="C64" s="8"/>
      <c r="D64" s="8"/>
      <c r="E64" s="39"/>
    </row>
    <row r="65" spans="1:5" ht="15" thickBot="1" x14ac:dyDescent="0.4">
      <c r="A65" s="40"/>
      <c r="B65" s="41"/>
      <c r="C65" s="41"/>
      <c r="D65" s="41"/>
      <c r="E65" s="42"/>
    </row>
    <row r="66" spans="1:5" ht="15" thickBot="1" x14ac:dyDescent="0.4"/>
    <row r="67" spans="1:5" x14ac:dyDescent="0.35">
      <c r="A67" s="31" t="s">
        <v>213</v>
      </c>
      <c r="B67" s="32" t="s">
        <v>219</v>
      </c>
      <c r="C67" s="32" t="s">
        <v>236</v>
      </c>
      <c r="D67" s="32" t="s">
        <v>218</v>
      </c>
      <c r="E67" s="33" t="s">
        <v>237</v>
      </c>
    </row>
    <row r="68" spans="1:5" x14ac:dyDescent="0.35">
      <c r="A68" s="34">
        <v>2</v>
      </c>
      <c r="B68" s="27">
        <v>0</v>
      </c>
      <c r="C68" s="28" t="e">
        <f>SUM(B70:B97)/B68</f>
        <v>#DIV/0!</v>
      </c>
      <c r="D68" s="27">
        <v>0</v>
      </c>
      <c r="E68" s="35" t="e">
        <f>(D68/B68)/C68</f>
        <v>#DIV/0!</v>
      </c>
    </row>
    <row r="69" spans="1:5" x14ac:dyDescent="0.35">
      <c r="A69" s="36" t="s">
        <v>214</v>
      </c>
      <c r="B69" s="29" t="s">
        <v>235</v>
      </c>
      <c r="C69" s="30"/>
      <c r="D69" s="30"/>
      <c r="E69" s="37"/>
    </row>
    <row r="70" spans="1:5" x14ac:dyDescent="0.35">
      <c r="A70" s="38"/>
      <c r="B70" s="8"/>
      <c r="C70" s="8"/>
      <c r="D70" s="8"/>
      <c r="E70" s="39"/>
    </row>
    <row r="71" spans="1:5" x14ac:dyDescent="0.35">
      <c r="A71" s="38"/>
      <c r="B71" s="8"/>
      <c r="C71" s="8"/>
      <c r="D71" s="8"/>
      <c r="E71" s="39"/>
    </row>
    <row r="72" spans="1:5" x14ac:dyDescent="0.35">
      <c r="A72" s="38"/>
      <c r="B72" s="8"/>
      <c r="C72" s="8"/>
      <c r="D72" s="8"/>
      <c r="E72" s="39"/>
    </row>
    <row r="73" spans="1:5" x14ac:dyDescent="0.35">
      <c r="A73" s="38"/>
      <c r="B73" s="8"/>
      <c r="C73" s="8"/>
      <c r="D73" s="8"/>
      <c r="E73" s="39"/>
    </row>
    <row r="74" spans="1:5" x14ac:dyDescent="0.35">
      <c r="A74" s="38"/>
      <c r="B74" s="8"/>
      <c r="C74" s="8"/>
      <c r="D74" s="8"/>
      <c r="E74" s="39"/>
    </row>
    <row r="75" spans="1:5" x14ac:dyDescent="0.35">
      <c r="A75" s="38"/>
      <c r="B75" s="8"/>
      <c r="C75" s="8"/>
      <c r="D75" s="8"/>
      <c r="E75" s="39"/>
    </row>
    <row r="76" spans="1:5" x14ac:dyDescent="0.35">
      <c r="A76" s="38"/>
      <c r="B76" s="8"/>
      <c r="C76" s="8"/>
      <c r="D76" s="8"/>
      <c r="E76" s="39"/>
    </row>
    <row r="77" spans="1:5" x14ac:dyDescent="0.35">
      <c r="A77" s="38"/>
      <c r="B77" s="8"/>
      <c r="C77" s="8"/>
      <c r="D77" s="8"/>
      <c r="E77" s="39"/>
    </row>
    <row r="78" spans="1:5" x14ac:dyDescent="0.35">
      <c r="A78" s="38"/>
      <c r="B78" s="8"/>
      <c r="C78" s="8"/>
      <c r="D78" s="8"/>
      <c r="E78" s="39"/>
    </row>
    <row r="79" spans="1:5" x14ac:dyDescent="0.35">
      <c r="A79" s="38"/>
      <c r="B79" s="8"/>
      <c r="C79" s="8"/>
      <c r="D79" s="8"/>
      <c r="E79" s="39"/>
    </row>
    <row r="80" spans="1:5" x14ac:dyDescent="0.35">
      <c r="A80" s="38"/>
      <c r="B80" s="8"/>
      <c r="C80" s="8"/>
      <c r="D80" s="8"/>
      <c r="E80" s="39"/>
    </row>
    <row r="81" spans="1:5" x14ac:dyDescent="0.35">
      <c r="A81" s="38"/>
      <c r="B81" s="8"/>
      <c r="C81" s="8"/>
      <c r="D81" s="8"/>
      <c r="E81" s="39"/>
    </row>
    <row r="82" spans="1:5" x14ac:dyDescent="0.35">
      <c r="A82" s="38"/>
      <c r="B82" s="8"/>
      <c r="C82" s="8"/>
      <c r="D82" s="8"/>
      <c r="E82" s="39"/>
    </row>
    <row r="83" spans="1:5" x14ac:dyDescent="0.35">
      <c r="A83" s="38"/>
      <c r="B83" s="8"/>
      <c r="C83" s="8"/>
      <c r="D83" s="8"/>
      <c r="E83" s="39"/>
    </row>
    <row r="84" spans="1:5" x14ac:dyDescent="0.35">
      <c r="A84" s="38"/>
      <c r="B84" s="8"/>
      <c r="C84" s="8"/>
      <c r="D84" s="8"/>
      <c r="E84" s="39"/>
    </row>
    <row r="85" spans="1:5" x14ac:dyDescent="0.35">
      <c r="A85" s="38"/>
      <c r="B85" s="8"/>
      <c r="C85" s="8"/>
      <c r="D85" s="8"/>
      <c r="E85" s="39"/>
    </row>
    <row r="86" spans="1:5" x14ac:dyDescent="0.35">
      <c r="A86" s="38"/>
      <c r="B86" s="8"/>
      <c r="C86" s="8"/>
      <c r="D86" s="8"/>
      <c r="E86" s="39"/>
    </row>
    <row r="87" spans="1:5" x14ac:dyDescent="0.35">
      <c r="A87" s="38"/>
      <c r="B87" s="8"/>
      <c r="C87" s="8"/>
      <c r="D87" s="8"/>
      <c r="E87" s="39"/>
    </row>
    <row r="88" spans="1:5" x14ac:dyDescent="0.35">
      <c r="A88" s="38"/>
      <c r="B88" s="8"/>
      <c r="C88" s="8"/>
      <c r="D88" s="8"/>
      <c r="E88" s="39"/>
    </row>
    <row r="89" spans="1:5" x14ac:dyDescent="0.35">
      <c r="A89" s="38"/>
      <c r="B89" s="8"/>
      <c r="C89" s="8"/>
      <c r="D89" s="8"/>
      <c r="E89" s="39"/>
    </row>
    <row r="90" spans="1:5" x14ac:dyDescent="0.35">
      <c r="A90" s="38"/>
      <c r="B90" s="8"/>
      <c r="C90" s="8"/>
      <c r="D90" s="8"/>
      <c r="E90" s="39"/>
    </row>
    <row r="91" spans="1:5" x14ac:dyDescent="0.35">
      <c r="A91" s="38"/>
      <c r="B91" s="8"/>
      <c r="C91" s="8"/>
      <c r="D91" s="8"/>
      <c r="E91" s="39"/>
    </row>
    <row r="92" spans="1:5" x14ac:dyDescent="0.35">
      <c r="A92" s="38"/>
      <c r="B92" s="8"/>
      <c r="C92" s="8"/>
      <c r="D92" s="8"/>
      <c r="E92" s="39"/>
    </row>
    <row r="93" spans="1:5" x14ac:dyDescent="0.35">
      <c r="A93" s="38"/>
      <c r="B93" s="8"/>
      <c r="C93" s="8"/>
      <c r="D93" s="8"/>
      <c r="E93" s="39"/>
    </row>
    <row r="94" spans="1:5" x14ac:dyDescent="0.35">
      <c r="A94" s="38"/>
      <c r="B94" s="8"/>
      <c r="C94" s="8"/>
      <c r="D94" s="8"/>
      <c r="E94" s="39"/>
    </row>
    <row r="95" spans="1:5" x14ac:dyDescent="0.35">
      <c r="A95" s="38"/>
      <c r="B95" s="8"/>
      <c r="C95" s="8"/>
      <c r="D95" s="8"/>
      <c r="E95" s="39"/>
    </row>
    <row r="96" spans="1:5" x14ac:dyDescent="0.35">
      <c r="A96" s="38"/>
      <c r="B96" s="8"/>
      <c r="C96" s="8"/>
      <c r="D96" s="8"/>
      <c r="E96" s="39"/>
    </row>
    <row r="97" spans="1:5" ht="15" thickBot="1" x14ac:dyDescent="0.4">
      <c r="A97" s="40"/>
      <c r="B97" s="41"/>
      <c r="C97" s="41"/>
      <c r="D97" s="41"/>
      <c r="E97" s="42"/>
    </row>
    <row r="98" spans="1:5" ht="15" thickBot="1" x14ac:dyDescent="0.4"/>
    <row r="99" spans="1:5" x14ac:dyDescent="0.35">
      <c r="A99" s="31" t="s">
        <v>213</v>
      </c>
      <c r="B99" s="32" t="s">
        <v>219</v>
      </c>
      <c r="C99" s="32" t="s">
        <v>236</v>
      </c>
      <c r="D99" s="32" t="s">
        <v>218</v>
      </c>
      <c r="E99" s="33" t="s">
        <v>237</v>
      </c>
    </row>
    <row r="100" spans="1:5" x14ac:dyDescent="0.35">
      <c r="A100" s="34">
        <v>3</v>
      </c>
      <c r="B100" s="27">
        <v>0</v>
      </c>
      <c r="C100" s="28" t="e">
        <f>SUM(B102:B129)/B100</f>
        <v>#DIV/0!</v>
      </c>
      <c r="D100" s="27">
        <v>0</v>
      </c>
      <c r="E100" s="35" t="e">
        <f>(D100/B100)/C100</f>
        <v>#DIV/0!</v>
      </c>
    </row>
    <row r="101" spans="1:5" x14ac:dyDescent="0.35">
      <c r="A101" s="36" t="s">
        <v>214</v>
      </c>
      <c r="B101" s="29" t="s">
        <v>235</v>
      </c>
      <c r="C101" s="30"/>
      <c r="D101" s="30"/>
      <c r="E101" s="37"/>
    </row>
    <row r="102" spans="1:5" x14ac:dyDescent="0.35">
      <c r="A102" s="38"/>
      <c r="B102" s="8"/>
      <c r="C102" s="8"/>
      <c r="D102" s="8"/>
      <c r="E102" s="39"/>
    </row>
    <row r="103" spans="1:5" x14ac:dyDescent="0.35">
      <c r="A103" s="38"/>
      <c r="B103" s="8"/>
      <c r="C103" s="8"/>
      <c r="D103" s="8"/>
      <c r="E103" s="39"/>
    </row>
    <row r="104" spans="1:5" x14ac:dyDescent="0.35">
      <c r="A104" s="38"/>
      <c r="B104" s="8"/>
      <c r="C104" s="8"/>
      <c r="D104" s="8"/>
      <c r="E104" s="39"/>
    </row>
    <row r="105" spans="1:5" x14ac:dyDescent="0.35">
      <c r="A105" s="38"/>
      <c r="B105" s="8"/>
      <c r="C105" s="8"/>
      <c r="D105" s="8"/>
      <c r="E105" s="39"/>
    </row>
    <row r="106" spans="1:5" x14ac:dyDescent="0.35">
      <c r="A106" s="38"/>
      <c r="B106" s="8"/>
      <c r="C106" s="8"/>
      <c r="D106" s="8"/>
      <c r="E106" s="39"/>
    </row>
    <row r="107" spans="1:5" x14ac:dyDescent="0.35">
      <c r="A107" s="38"/>
      <c r="B107" s="8"/>
      <c r="C107" s="8"/>
      <c r="D107" s="8"/>
      <c r="E107" s="39"/>
    </row>
    <row r="108" spans="1:5" x14ac:dyDescent="0.35">
      <c r="A108" s="38"/>
      <c r="B108" s="8"/>
      <c r="C108" s="8"/>
      <c r="D108" s="8"/>
      <c r="E108" s="39"/>
    </row>
    <row r="109" spans="1:5" x14ac:dyDescent="0.35">
      <c r="A109" s="38"/>
      <c r="B109" s="8"/>
      <c r="C109" s="8"/>
      <c r="D109" s="8"/>
      <c r="E109" s="39"/>
    </row>
    <row r="110" spans="1:5" x14ac:dyDescent="0.35">
      <c r="A110" s="38"/>
      <c r="B110" s="8"/>
      <c r="C110" s="8"/>
      <c r="D110" s="8"/>
      <c r="E110" s="39"/>
    </row>
    <row r="111" spans="1:5" x14ac:dyDescent="0.35">
      <c r="A111" s="38"/>
      <c r="B111" s="8"/>
      <c r="C111" s="8"/>
      <c r="D111" s="8"/>
      <c r="E111" s="39"/>
    </row>
    <row r="112" spans="1:5" x14ac:dyDescent="0.35">
      <c r="A112" s="38"/>
      <c r="B112" s="8"/>
      <c r="C112" s="8"/>
      <c r="D112" s="8"/>
      <c r="E112" s="39"/>
    </row>
    <row r="113" spans="1:5" x14ac:dyDescent="0.35">
      <c r="A113" s="38"/>
      <c r="B113" s="8"/>
      <c r="C113" s="8"/>
      <c r="D113" s="8"/>
      <c r="E113" s="39"/>
    </row>
    <row r="114" spans="1:5" x14ac:dyDescent="0.35">
      <c r="A114" s="38"/>
      <c r="B114" s="8"/>
      <c r="C114" s="8"/>
      <c r="D114" s="8"/>
      <c r="E114" s="39"/>
    </row>
    <row r="115" spans="1:5" x14ac:dyDescent="0.35">
      <c r="A115" s="38"/>
      <c r="B115" s="8"/>
      <c r="C115" s="8"/>
      <c r="D115" s="8"/>
      <c r="E115" s="39"/>
    </row>
    <row r="116" spans="1:5" x14ac:dyDescent="0.35">
      <c r="A116" s="38"/>
      <c r="B116" s="8"/>
      <c r="C116" s="8"/>
      <c r="D116" s="8"/>
      <c r="E116" s="39"/>
    </row>
    <row r="117" spans="1:5" x14ac:dyDescent="0.35">
      <c r="A117" s="38"/>
      <c r="B117" s="8"/>
      <c r="C117" s="8"/>
      <c r="D117" s="8"/>
      <c r="E117" s="39"/>
    </row>
    <row r="118" spans="1:5" x14ac:dyDescent="0.35">
      <c r="A118" s="38"/>
      <c r="B118" s="8"/>
      <c r="C118" s="8"/>
      <c r="D118" s="8"/>
      <c r="E118" s="39"/>
    </row>
    <row r="119" spans="1:5" x14ac:dyDescent="0.35">
      <c r="A119" s="38"/>
      <c r="B119" s="8"/>
      <c r="C119" s="8"/>
      <c r="D119" s="8"/>
      <c r="E119" s="39"/>
    </row>
    <row r="120" spans="1:5" x14ac:dyDescent="0.35">
      <c r="A120" s="38"/>
      <c r="B120" s="8"/>
      <c r="C120" s="8"/>
      <c r="D120" s="8"/>
      <c r="E120" s="39"/>
    </row>
    <row r="121" spans="1:5" x14ac:dyDescent="0.35">
      <c r="A121" s="38"/>
      <c r="B121" s="8"/>
      <c r="C121" s="8"/>
      <c r="D121" s="8"/>
      <c r="E121" s="39"/>
    </row>
    <row r="122" spans="1:5" x14ac:dyDescent="0.35">
      <c r="A122" s="38"/>
      <c r="B122" s="8"/>
      <c r="C122" s="8"/>
      <c r="D122" s="8"/>
      <c r="E122" s="39"/>
    </row>
    <row r="123" spans="1:5" x14ac:dyDescent="0.35">
      <c r="A123" s="38"/>
      <c r="B123" s="8"/>
      <c r="C123" s="8"/>
      <c r="D123" s="8"/>
      <c r="E123" s="39"/>
    </row>
    <row r="124" spans="1:5" x14ac:dyDescent="0.35">
      <c r="A124" s="38"/>
      <c r="B124" s="8"/>
      <c r="C124" s="8"/>
      <c r="D124" s="8"/>
      <c r="E124" s="39"/>
    </row>
    <row r="125" spans="1:5" x14ac:dyDescent="0.35">
      <c r="A125" s="38"/>
      <c r="B125" s="8"/>
      <c r="C125" s="8"/>
      <c r="D125" s="8"/>
      <c r="E125" s="39"/>
    </row>
    <row r="126" spans="1:5" x14ac:dyDescent="0.35">
      <c r="A126" s="38"/>
      <c r="B126" s="8"/>
      <c r="C126" s="8"/>
      <c r="D126" s="8"/>
      <c r="E126" s="39"/>
    </row>
    <row r="127" spans="1:5" x14ac:dyDescent="0.35">
      <c r="A127" s="38"/>
      <c r="B127" s="8"/>
      <c r="C127" s="8"/>
      <c r="D127" s="8"/>
      <c r="E127" s="39"/>
    </row>
    <row r="128" spans="1:5" x14ac:dyDescent="0.35">
      <c r="A128" s="38"/>
      <c r="B128" s="8"/>
      <c r="C128" s="8"/>
      <c r="D128" s="8"/>
      <c r="E128" s="39"/>
    </row>
    <row r="129" spans="1:5" ht="15" thickBot="1" x14ac:dyDescent="0.4">
      <c r="A129" s="40"/>
      <c r="B129" s="41"/>
      <c r="C129" s="41"/>
      <c r="D129" s="41"/>
      <c r="E129" s="42"/>
    </row>
    <row r="130" spans="1:5" ht="15" thickBot="1" x14ac:dyDescent="0.4"/>
    <row r="131" spans="1:5" x14ac:dyDescent="0.35">
      <c r="A131" s="31" t="s">
        <v>213</v>
      </c>
      <c r="B131" s="32" t="s">
        <v>219</v>
      </c>
      <c r="C131" s="32" t="s">
        <v>236</v>
      </c>
      <c r="D131" s="32" t="s">
        <v>218</v>
      </c>
      <c r="E131" s="33" t="s">
        <v>237</v>
      </c>
    </row>
    <row r="132" spans="1:5" x14ac:dyDescent="0.35">
      <c r="A132" s="34">
        <v>4</v>
      </c>
      <c r="B132" s="27">
        <v>0</v>
      </c>
      <c r="C132" s="28" t="e">
        <f>SUM(B134:B161)/B132</f>
        <v>#DIV/0!</v>
      </c>
      <c r="D132" s="27">
        <v>0</v>
      </c>
      <c r="E132" s="35" t="e">
        <f>(D132/B132)/C132</f>
        <v>#DIV/0!</v>
      </c>
    </row>
    <row r="133" spans="1:5" x14ac:dyDescent="0.35">
      <c r="A133" s="36" t="s">
        <v>214</v>
      </c>
      <c r="B133" s="29" t="s">
        <v>235</v>
      </c>
      <c r="C133" s="30"/>
      <c r="D133" s="30"/>
      <c r="E133" s="37"/>
    </row>
    <row r="134" spans="1:5" x14ac:dyDescent="0.35">
      <c r="A134" s="38"/>
      <c r="B134" s="8"/>
      <c r="C134" s="8"/>
      <c r="D134" s="8"/>
      <c r="E134" s="39"/>
    </row>
    <row r="135" spans="1:5" x14ac:dyDescent="0.35">
      <c r="A135" s="38"/>
      <c r="B135" s="8"/>
      <c r="C135" s="8"/>
      <c r="D135" s="8"/>
      <c r="E135" s="39"/>
    </row>
    <row r="136" spans="1:5" x14ac:dyDescent="0.35">
      <c r="A136" s="38"/>
      <c r="B136" s="8"/>
      <c r="C136" s="8"/>
      <c r="D136" s="8"/>
      <c r="E136" s="39"/>
    </row>
    <row r="137" spans="1:5" x14ac:dyDescent="0.35">
      <c r="A137" s="38"/>
      <c r="B137" s="8"/>
      <c r="C137" s="8"/>
      <c r="D137" s="8"/>
      <c r="E137" s="39"/>
    </row>
    <row r="138" spans="1:5" x14ac:dyDescent="0.35">
      <c r="A138" s="38"/>
      <c r="B138" s="8"/>
      <c r="C138" s="8"/>
      <c r="D138" s="8"/>
      <c r="E138" s="39"/>
    </row>
    <row r="139" spans="1:5" x14ac:dyDescent="0.35">
      <c r="A139" s="38"/>
      <c r="B139" s="8"/>
      <c r="C139" s="8"/>
      <c r="D139" s="8"/>
      <c r="E139" s="39"/>
    </row>
    <row r="140" spans="1:5" x14ac:dyDescent="0.35">
      <c r="A140" s="38"/>
      <c r="B140" s="8"/>
      <c r="C140" s="8"/>
      <c r="D140" s="8"/>
      <c r="E140" s="39"/>
    </row>
    <row r="141" spans="1:5" x14ac:dyDescent="0.35">
      <c r="A141" s="38"/>
      <c r="B141" s="8"/>
      <c r="C141" s="8"/>
      <c r="D141" s="8"/>
      <c r="E141" s="39"/>
    </row>
    <row r="142" spans="1:5" x14ac:dyDescent="0.35">
      <c r="A142" s="38"/>
      <c r="B142" s="8"/>
      <c r="C142" s="8"/>
      <c r="D142" s="8"/>
      <c r="E142" s="39"/>
    </row>
    <row r="143" spans="1:5" x14ac:dyDescent="0.35">
      <c r="A143" s="38"/>
      <c r="B143" s="8"/>
      <c r="C143" s="8"/>
      <c r="D143" s="8"/>
      <c r="E143" s="39"/>
    </row>
    <row r="144" spans="1:5" x14ac:dyDescent="0.35">
      <c r="A144" s="38"/>
      <c r="B144" s="8"/>
      <c r="C144" s="8"/>
      <c r="D144" s="8"/>
      <c r="E144" s="39"/>
    </row>
    <row r="145" spans="1:5" x14ac:dyDescent="0.35">
      <c r="A145" s="38"/>
      <c r="B145" s="8"/>
      <c r="C145" s="8"/>
      <c r="D145" s="8"/>
      <c r="E145" s="39"/>
    </row>
    <row r="146" spans="1:5" x14ac:dyDescent="0.35">
      <c r="A146" s="38"/>
      <c r="B146" s="8"/>
      <c r="C146" s="8"/>
      <c r="D146" s="8"/>
      <c r="E146" s="39"/>
    </row>
    <row r="147" spans="1:5" x14ac:dyDescent="0.35">
      <c r="A147" s="38"/>
      <c r="B147" s="8"/>
      <c r="C147" s="8"/>
      <c r="D147" s="8"/>
      <c r="E147" s="39"/>
    </row>
    <row r="148" spans="1:5" x14ac:dyDescent="0.35">
      <c r="A148" s="38"/>
      <c r="B148" s="8"/>
      <c r="C148" s="8"/>
      <c r="D148" s="8"/>
      <c r="E148" s="39"/>
    </row>
    <row r="149" spans="1:5" x14ac:dyDescent="0.35">
      <c r="A149" s="38"/>
      <c r="B149" s="8"/>
      <c r="C149" s="8"/>
      <c r="D149" s="8"/>
      <c r="E149" s="39"/>
    </row>
    <row r="150" spans="1:5" x14ac:dyDescent="0.35">
      <c r="A150" s="38"/>
      <c r="B150" s="8"/>
      <c r="C150" s="8"/>
      <c r="D150" s="8"/>
      <c r="E150" s="39"/>
    </row>
    <row r="151" spans="1:5" x14ac:dyDescent="0.35">
      <c r="A151" s="38"/>
      <c r="B151" s="8"/>
      <c r="C151" s="8"/>
      <c r="D151" s="8"/>
      <c r="E151" s="39"/>
    </row>
    <row r="152" spans="1:5" x14ac:dyDescent="0.35">
      <c r="A152" s="38"/>
      <c r="B152" s="8"/>
      <c r="C152" s="8"/>
      <c r="D152" s="8"/>
      <c r="E152" s="39"/>
    </row>
    <row r="153" spans="1:5" x14ac:dyDescent="0.35">
      <c r="A153" s="38"/>
      <c r="B153" s="8"/>
      <c r="C153" s="8"/>
      <c r="D153" s="8"/>
      <c r="E153" s="39"/>
    </row>
    <row r="154" spans="1:5" x14ac:dyDescent="0.35">
      <c r="A154" s="38"/>
      <c r="B154" s="8"/>
      <c r="C154" s="8"/>
      <c r="D154" s="8"/>
      <c r="E154" s="39"/>
    </row>
    <row r="155" spans="1:5" x14ac:dyDescent="0.35">
      <c r="A155" s="38"/>
      <c r="B155" s="8"/>
      <c r="C155" s="8"/>
      <c r="D155" s="8"/>
      <c r="E155" s="39"/>
    </row>
    <row r="156" spans="1:5" x14ac:dyDescent="0.35">
      <c r="A156" s="38"/>
      <c r="B156" s="8"/>
      <c r="C156" s="8"/>
      <c r="D156" s="8"/>
      <c r="E156" s="39"/>
    </row>
    <row r="157" spans="1:5" x14ac:dyDescent="0.35">
      <c r="A157" s="38"/>
      <c r="B157" s="8"/>
      <c r="C157" s="8"/>
      <c r="D157" s="8"/>
      <c r="E157" s="39"/>
    </row>
    <row r="158" spans="1:5" x14ac:dyDescent="0.35">
      <c r="A158" s="38"/>
      <c r="B158" s="8"/>
      <c r="C158" s="8"/>
      <c r="D158" s="8"/>
      <c r="E158" s="39"/>
    </row>
    <row r="159" spans="1:5" x14ac:dyDescent="0.35">
      <c r="A159" s="38"/>
      <c r="B159" s="8"/>
      <c r="C159" s="8"/>
      <c r="D159" s="8"/>
      <c r="E159" s="39"/>
    </row>
    <row r="160" spans="1:5" x14ac:dyDescent="0.35">
      <c r="A160" s="38"/>
      <c r="B160" s="8"/>
      <c r="C160" s="8"/>
      <c r="D160" s="8"/>
      <c r="E160" s="39"/>
    </row>
    <row r="161" spans="1:5" ht="15" thickBot="1" x14ac:dyDescent="0.4">
      <c r="A161" s="40"/>
      <c r="B161" s="41"/>
      <c r="C161" s="41"/>
      <c r="D161" s="41"/>
      <c r="E161" s="42"/>
    </row>
    <row r="162" spans="1:5" ht="15" thickBot="1" x14ac:dyDescent="0.4"/>
    <row r="163" spans="1:5" x14ac:dyDescent="0.35">
      <c r="A163" s="31" t="s">
        <v>213</v>
      </c>
      <c r="B163" s="32" t="s">
        <v>219</v>
      </c>
      <c r="C163" s="32" t="s">
        <v>236</v>
      </c>
      <c r="D163" s="32" t="s">
        <v>218</v>
      </c>
      <c r="E163" s="33" t="s">
        <v>237</v>
      </c>
    </row>
    <row r="164" spans="1:5" x14ac:dyDescent="0.35">
      <c r="A164" s="34">
        <v>5</v>
      </c>
      <c r="B164" s="27">
        <v>0</v>
      </c>
      <c r="C164" s="28" t="e">
        <f>SUM(B166:B193)/B164</f>
        <v>#DIV/0!</v>
      </c>
      <c r="D164" s="27">
        <v>0</v>
      </c>
      <c r="E164" s="35" t="e">
        <f>(D164/B164)/C164</f>
        <v>#DIV/0!</v>
      </c>
    </row>
    <row r="165" spans="1:5" x14ac:dyDescent="0.35">
      <c r="A165" s="36" t="s">
        <v>214</v>
      </c>
      <c r="B165" s="29" t="s">
        <v>235</v>
      </c>
      <c r="C165" s="30"/>
      <c r="D165" s="30"/>
      <c r="E165" s="37"/>
    </row>
    <row r="166" spans="1:5" x14ac:dyDescent="0.35">
      <c r="A166" s="38"/>
      <c r="B166" s="8"/>
      <c r="C166" s="8"/>
      <c r="D166" s="8"/>
      <c r="E166" s="39"/>
    </row>
    <row r="167" spans="1:5" x14ac:dyDescent="0.35">
      <c r="A167" s="38"/>
      <c r="B167" s="8"/>
      <c r="C167" s="8"/>
      <c r="D167" s="8"/>
      <c r="E167" s="39"/>
    </row>
    <row r="168" spans="1:5" x14ac:dyDescent="0.35">
      <c r="A168" s="38"/>
      <c r="B168" s="8"/>
      <c r="C168" s="8"/>
      <c r="D168" s="8"/>
      <c r="E168" s="39"/>
    </row>
    <row r="169" spans="1:5" x14ac:dyDescent="0.35">
      <c r="A169" s="38"/>
      <c r="B169" s="8"/>
      <c r="C169" s="8"/>
      <c r="D169" s="8"/>
      <c r="E169" s="39"/>
    </row>
    <row r="170" spans="1:5" x14ac:dyDescent="0.35">
      <c r="A170" s="38"/>
      <c r="B170" s="8"/>
      <c r="C170" s="8"/>
      <c r="D170" s="8"/>
      <c r="E170" s="39"/>
    </row>
    <row r="171" spans="1:5" x14ac:dyDescent="0.35">
      <c r="A171" s="38"/>
      <c r="B171" s="8"/>
      <c r="C171" s="8"/>
      <c r="D171" s="8"/>
      <c r="E171" s="39"/>
    </row>
    <row r="172" spans="1:5" x14ac:dyDescent="0.35">
      <c r="A172" s="38"/>
      <c r="B172" s="8"/>
      <c r="C172" s="8"/>
      <c r="D172" s="8"/>
      <c r="E172" s="39"/>
    </row>
    <row r="173" spans="1:5" x14ac:dyDescent="0.35">
      <c r="A173" s="38"/>
      <c r="B173" s="8"/>
      <c r="C173" s="8"/>
      <c r="D173" s="8"/>
      <c r="E173" s="39"/>
    </row>
    <row r="174" spans="1:5" x14ac:dyDescent="0.35">
      <c r="A174" s="38"/>
      <c r="B174" s="8"/>
      <c r="C174" s="8"/>
      <c r="D174" s="8"/>
      <c r="E174" s="39"/>
    </row>
    <row r="175" spans="1:5" x14ac:dyDescent="0.35">
      <c r="A175" s="38"/>
      <c r="B175" s="8"/>
      <c r="C175" s="8"/>
      <c r="D175" s="8"/>
      <c r="E175" s="39"/>
    </row>
    <row r="176" spans="1:5" x14ac:dyDescent="0.35">
      <c r="A176" s="38"/>
      <c r="B176" s="8"/>
      <c r="C176" s="8"/>
      <c r="D176" s="8"/>
      <c r="E176" s="39"/>
    </row>
    <row r="177" spans="1:5" x14ac:dyDescent="0.35">
      <c r="A177" s="38"/>
      <c r="B177" s="8"/>
      <c r="C177" s="8"/>
      <c r="D177" s="8"/>
      <c r="E177" s="39"/>
    </row>
    <row r="178" spans="1:5" x14ac:dyDescent="0.35">
      <c r="A178" s="38"/>
      <c r="B178" s="8"/>
      <c r="C178" s="8"/>
      <c r="D178" s="8"/>
      <c r="E178" s="39"/>
    </row>
    <row r="179" spans="1:5" x14ac:dyDescent="0.35">
      <c r="A179" s="38"/>
      <c r="B179" s="8"/>
      <c r="C179" s="8"/>
      <c r="D179" s="8"/>
      <c r="E179" s="39"/>
    </row>
    <row r="180" spans="1:5" x14ac:dyDescent="0.35">
      <c r="A180" s="38"/>
      <c r="B180" s="8"/>
      <c r="C180" s="8"/>
      <c r="D180" s="8"/>
      <c r="E180" s="39"/>
    </row>
    <row r="181" spans="1:5" x14ac:dyDescent="0.35">
      <c r="A181" s="38"/>
      <c r="B181" s="8"/>
      <c r="C181" s="8"/>
      <c r="D181" s="8"/>
      <c r="E181" s="39"/>
    </row>
    <row r="182" spans="1:5" x14ac:dyDescent="0.35">
      <c r="A182" s="38"/>
      <c r="B182" s="8"/>
      <c r="C182" s="8"/>
      <c r="D182" s="8"/>
      <c r="E182" s="39"/>
    </row>
    <row r="183" spans="1:5" x14ac:dyDescent="0.35">
      <c r="A183" s="38"/>
      <c r="B183" s="8"/>
      <c r="C183" s="8"/>
      <c r="D183" s="8"/>
      <c r="E183" s="39"/>
    </row>
    <row r="184" spans="1:5" x14ac:dyDescent="0.35">
      <c r="A184" s="38"/>
      <c r="B184" s="8"/>
      <c r="C184" s="8"/>
      <c r="D184" s="8"/>
      <c r="E184" s="39"/>
    </row>
    <row r="185" spans="1:5" x14ac:dyDescent="0.35">
      <c r="A185" s="38"/>
      <c r="B185" s="8"/>
      <c r="C185" s="8"/>
      <c r="D185" s="8"/>
      <c r="E185" s="39"/>
    </row>
    <row r="186" spans="1:5" x14ac:dyDescent="0.35">
      <c r="A186" s="38"/>
      <c r="B186" s="8"/>
      <c r="C186" s="8"/>
      <c r="D186" s="8"/>
      <c r="E186" s="39"/>
    </row>
    <row r="187" spans="1:5" x14ac:dyDescent="0.35">
      <c r="A187" s="38"/>
      <c r="B187" s="8"/>
      <c r="C187" s="8"/>
      <c r="D187" s="8"/>
      <c r="E187" s="39"/>
    </row>
    <row r="188" spans="1:5" x14ac:dyDescent="0.35">
      <c r="A188" s="38"/>
      <c r="B188" s="8"/>
      <c r="C188" s="8"/>
      <c r="D188" s="8"/>
      <c r="E188" s="39"/>
    </row>
    <row r="189" spans="1:5" x14ac:dyDescent="0.35">
      <c r="A189" s="38"/>
      <c r="B189" s="8"/>
      <c r="C189" s="8"/>
      <c r="D189" s="8"/>
      <c r="E189" s="39"/>
    </row>
    <row r="190" spans="1:5" x14ac:dyDescent="0.35">
      <c r="A190" s="38"/>
      <c r="B190" s="8"/>
      <c r="C190" s="8"/>
      <c r="D190" s="8"/>
      <c r="E190" s="39"/>
    </row>
    <row r="191" spans="1:5" x14ac:dyDescent="0.35">
      <c r="A191" s="38"/>
      <c r="B191" s="8"/>
      <c r="C191" s="8"/>
      <c r="D191" s="8"/>
      <c r="E191" s="39"/>
    </row>
    <row r="192" spans="1:5" x14ac:dyDescent="0.35">
      <c r="A192" s="38"/>
      <c r="B192" s="8"/>
      <c r="C192" s="8"/>
      <c r="D192" s="8"/>
      <c r="E192" s="39"/>
    </row>
    <row r="193" spans="1:5" ht="15" thickBot="1" x14ac:dyDescent="0.4">
      <c r="A193" s="40"/>
      <c r="B193" s="41"/>
      <c r="C193" s="41"/>
      <c r="D193" s="41"/>
      <c r="E193" s="42"/>
    </row>
    <row r="194" spans="1:5" ht="15" thickBot="1" x14ac:dyDescent="0.4"/>
    <row r="195" spans="1:5" x14ac:dyDescent="0.35">
      <c r="A195" s="31" t="s">
        <v>213</v>
      </c>
      <c r="B195" s="32" t="s">
        <v>219</v>
      </c>
      <c r="C195" s="32" t="s">
        <v>236</v>
      </c>
      <c r="D195" s="32" t="s">
        <v>218</v>
      </c>
      <c r="E195" s="33" t="s">
        <v>237</v>
      </c>
    </row>
    <row r="196" spans="1:5" x14ac:dyDescent="0.35">
      <c r="A196" s="34">
        <v>6</v>
      </c>
      <c r="B196" s="27">
        <v>0</v>
      </c>
      <c r="C196" s="28" t="e">
        <f>SUM(B198:B225)/B196</f>
        <v>#DIV/0!</v>
      </c>
      <c r="D196" s="27">
        <v>0</v>
      </c>
      <c r="E196" s="35" t="e">
        <f>(D196/B196)/C196</f>
        <v>#DIV/0!</v>
      </c>
    </row>
    <row r="197" spans="1:5" x14ac:dyDescent="0.35">
      <c r="A197" s="36" t="s">
        <v>214</v>
      </c>
      <c r="B197" s="29" t="s">
        <v>235</v>
      </c>
      <c r="C197" s="30"/>
      <c r="D197" s="30"/>
      <c r="E197" s="37"/>
    </row>
    <row r="198" spans="1:5" x14ac:dyDescent="0.35">
      <c r="A198" s="38"/>
      <c r="B198" s="8"/>
      <c r="C198" s="8"/>
      <c r="D198" s="8"/>
      <c r="E198" s="39"/>
    </row>
    <row r="199" spans="1:5" x14ac:dyDescent="0.35">
      <c r="A199" s="38"/>
      <c r="B199" s="8"/>
      <c r="C199" s="8"/>
      <c r="D199" s="8"/>
      <c r="E199" s="39"/>
    </row>
    <row r="200" spans="1:5" x14ac:dyDescent="0.35">
      <c r="A200" s="38"/>
      <c r="B200" s="8"/>
      <c r="C200" s="8"/>
      <c r="D200" s="8"/>
      <c r="E200" s="39"/>
    </row>
    <row r="201" spans="1:5" x14ac:dyDescent="0.35">
      <c r="A201" s="38"/>
      <c r="B201" s="8"/>
      <c r="C201" s="8"/>
      <c r="D201" s="8"/>
      <c r="E201" s="39"/>
    </row>
    <row r="202" spans="1:5" x14ac:dyDescent="0.35">
      <c r="A202" s="38"/>
      <c r="B202" s="8"/>
      <c r="C202" s="8"/>
      <c r="D202" s="8"/>
      <c r="E202" s="39"/>
    </row>
    <row r="203" spans="1:5" x14ac:dyDescent="0.35">
      <c r="A203" s="38"/>
      <c r="B203" s="8"/>
      <c r="C203" s="8"/>
      <c r="D203" s="8"/>
      <c r="E203" s="39"/>
    </row>
    <row r="204" spans="1:5" x14ac:dyDescent="0.35">
      <c r="A204" s="38"/>
      <c r="B204" s="8"/>
      <c r="C204" s="8"/>
      <c r="D204" s="8"/>
      <c r="E204" s="39"/>
    </row>
    <row r="205" spans="1:5" x14ac:dyDescent="0.35">
      <c r="A205" s="38"/>
      <c r="B205" s="8"/>
      <c r="C205" s="8"/>
      <c r="D205" s="8"/>
      <c r="E205" s="39"/>
    </row>
    <row r="206" spans="1:5" x14ac:dyDescent="0.35">
      <c r="A206" s="38"/>
      <c r="B206" s="8"/>
      <c r="C206" s="8"/>
      <c r="D206" s="8"/>
      <c r="E206" s="39"/>
    </row>
    <row r="207" spans="1:5" x14ac:dyDescent="0.35">
      <c r="A207" s="38"/>
      <c r="B207" s="8"/>
      <c r="C207" s="8"/>
      <c r="D207" s="8"/>
      <c r="E207" s="39"/>
    </row>
    <row r="208" spans="1:5" x14ac:dyDescent="0.35">
      <c r="A208" s="38"/>
      <c r="B208" s="8"/>
      <c r="C208" s="8"/>
      <c r="D208" s="8"/>
      <c r="E208" s="39"/>
    </row>
    <row r="209" spans="1:5" x14ac:dyDescent="0.35">
      <c r="A209" s="38"/>
      <c r="B209" s="8"/>
      <c r="C209" s="8"/>
      <c r="D209" s="8"/>
      <c r="E209" s="39"/>
    </row>
    <row r="210" spans="1:5" x14ac:dyDescent="0.35">
      <c r="A210" s="38"/>
      <c r="B210" s="8"/>
      <c r="C210" s="8"/>
      <c r="D210" s="8"/>
      <c r="E210" s="39"/>
    </row>
    <row r="211" spans="1:5" x14ac:dyDescent="0.35">
      <c r="A211" s="38"/>
      <c r="B211" s="8"/>
      <c r="C211" s="8"/>
      <c r="D211" s="8"/>
      <c r="E211" s="39"/>
    </row>
    <row r="212" spans="1:5" x14ac:dyDescent="0.35">
      <c r="A212" s="38"/>
      <c r="B212" s="8"/>
      <c r="C212" s="8"/>
      <c r="D212" s="8"/>
      <c r="E212" s="39"/>
    </row>
    <row r="213" spans="1:5" x14ac:dyDescent="0.35">
      <c r="A213" s="38"/>
      <c r="B213" s="8"/>
      <c r="C213" s="8"/>
      <c r="D213" s="8"/>
      <c r="E213" s="39"/>
    </row>
    <row r="214" spans="1:5" x14ac:dyDescent="0.35">
      <c r="A214" s="38"/>
      <c r="B214" s="8"/>
      <c r="C214" s="8"/>
      <c r="D214" s="8"/>
      <c r="E214" s="39"/>
    </row>
    <row r="215" spans="1:5" x14ac:dyDescent="0.35">
      <c r="A215" s="38"/>
      <c r="B215" s="8"/>
      <c r="C215" s="8"/>
      <c r="D215" s="8"/>
      <c r="E215" s="39"/>
    </row>
    <row r="216" spans="1:5" x14ac:dyDescent="0.35">
      <c r="A216" s="38"/>
      <c r="B216" s="8"/>
      <c r="C216" s="8"/>
      <c r="D216" s="8"/>
      <c r="E216" s="39"/>
    </row>
    <row r="217" spans="1:5" x14ac:dyDescent="0.35">
      <c r="A217" s="38"/>
      <c r="B217" s="8"/>
      <c r="C217" s="8"/>
      <c r="D217" s="8"/>
      <c r="E217" s="39"/>
    </row>
    <row r="218" spans="1:5" x14ac:dyDescent="0.35">
      <c r="A218" s="38"/>
      <c r="B218" s="8"/>
      <c r="C218" s="8"/>
      <c r="D218" s="8"/>
      <c r="E218" s="39"/>
    </row>
    <row r="219" spans="1:5" x14ac:dyDescent="0.35">
      <c r="A219" s="38"/>
      <c r="B219" s="8"/>
      <c r="C219" s="8"/>
      <c r="D219" s="8"/>
      <c r="E219" s="39"/>
    </row>
    <row r="220" spans="1:5" x14ac:dyDescent="0.35">
      <c r="A220" s="38"/>
      <c r="B220" s="8"/>
      <c r="C220" s="8"/>
      <c r="D220" s="8"/>
      <c r="E220" s="39"/>
    </row>
    <row r="221" spans="1:5" x14ac:dyDescent="0.35">
      <c r="A221" s="38"/>
      <c r="B221" s="8"/>
      <c r="C221" s="8"/>
      <c r="D221" s="8"/>
      <c r="E221" s="39"/>
    </row>
    <row r="222" spans="1:5" x14ac:dyDescent="0.35">
      <c r="A222" s="38"/>
      <c r="B222" s="8"/>
      <c r="C222" s="8"/>
      <c r="D222" s="8"/>
      <c r="E222" s="39"/>
    </row>
    <row r="223" spans="1:5" x14ac:dyDescent="0.35">
      <c r="A223" s="38"/>
      <c r="B223" s="8"/>
      <c r="C223" s="8"/>
      <c r="D223" s="8"/>
      <c r="E223" s="39"/>
    </row>
    <row r="224" spans="1:5" x14ac:dyDescent="0.35">
      <c r="A224" s="38"/>
      <c r="B224" s="8"/>
      <c r="C224" s="8"/>
      <c r="D224" s="8"/>
      <c r="E224" s="39"/>
    </row>
    <row r="225" spans="1:5" ht="15" thickBot="1" x14ac:dyDescent="0.4">
      <c r="A225" s="40"/>
      <c r="B225" s="41"/>
      <c r="C225" s="41"/>
      <c r="D225" s="41"/>
      <c r="E225" s="42"/>
    </row>
    <row r="226" spans="1:5" ht="15" thickBot="1" x14ac:dyDescent="0.4"/>
    <row r="227" spans="1:5" x14ac:dyDescent="0.35">
      <c r="A227" s="31" t="s">
        <v>213</v>
      </c>
      <c r="B227" s="32" t="s">
        <v>219</v>
      </c>
      <c r="C227" s="32" t="s">
        <v>236</v>
      </c>
      <c r="D227" s="32" t="s">
        <v>218</v>
      </c>
      <c r="E227" s="33" t="s">
        <v>237</v>
      </c>
    </row>
    <row r="228" spans="1:5" x14ac:dyDescent="0.35">
      <c r="A228" s="34">
        <v>7</v>
      </c>
      <c r="B228" s="27">
        <v>0</v>
      </c>
      <c r="C228" s="28" t="e">
        <f>SUM(B230:B257)/B228</f>
        <v>#DIV/0!</v>
      </c>
      <c r="D228" s="48">
        <v>0</v>
      </c>
      <c r="E228" s="35" t="e">
        <f>(D228/B228)/C228</f>
        <v>#DIV/0!</v>
      </c>
    </row>
    <row r="229" spans="1:5" x14ac:dyDescent="0.35">
      <c r="A229" s="36" t="s">
        <v>214</v>
      </c>
      <c r="B229" s="29" t="s">
        <v>235</v>
      </c>
      <c r="C229" s="30"/>
      <c r="D229" s="30"/>
      <c r="E229" s="37"/>
    </row>
    <row r="230" spans="1:5" x14ac:dyDescent="0.35">
      <c r="A230" s="38"/>
      <c r="B230" s="8"/>
      <c r="C230" s="8"/>
      <c r="D230" s="8"/>
      <c r="E230" s="39"/>
    </row>
    <row r="231" spans="1:5" x14ac:dyDescent="0.35">
      <c r="A231" s="38"/>
      <c r="B231" s="8"/>
      <c r="C231" s="8"/>
      <c r="D231" s="8"/>
      <c r="E231" s="39"/>
    </row>
    <row r="232" spans="1:5" x14ac:dyDescent="0.35">
      <c r="A232" s="38"/>
      <c r="B232" s="8"/>
      <c r="C232" s="8"/>
      <c r="D232" s="8"/>
      <c r="E232" s="39"/>
    </row>
    <row r="233" spans="1:5" x14ac:dyDescent="0.35">
      <c r="A233" s="38"/>
      <c r="B233" s="8"/>
      <c r="C233" s="8"/>
      <c r="D233" s="8"/>
      <c r="E233" s="39"/>
    </row>
    <row r="234" spans="1:5" x14ac:dyDescent="0.35">
      <c r="A234" s="38"/>
      <c r="B234" s="8"/>
      <c r="C234" s="8"/>
      <c r="D234" s="8"/>
      <c r="E234" s="39"/>
    </row>
    <row r="235" spans="1:5" x14ac:dyDescent="0.35">
      <c r="A235" s="38"/>
      <c r="B235" s="8"/>
      <c r="C235" s="8"/>
      <c r="D235" s="8"/>
      <c r="E235" s="39"/>
    </row>
    <row r="236" spans="1:5" x14ac:dyDescent="0.35">
      <c r="A236" s="38"/>
      <c r="B236" s="8"/>
      <c r="C236" s="8"/>
      <c r="D236" s="8"/>
      <c r="E236" s="39"/>
    </row>
    <row r="237" spans="1:5" x14ac:dyDescent="0.35">
      <c r="A237" s="38"/>
      <c r="B237" s="8"/>
      <c r="C237" s="8"/>
      <c r="D237" s="8"/>
      <c r="E237" s="39"/>
    </row>
    <row r="238" spans="1:5" x14ac:dyDescent="0.35">
      <c r="A238" s="38"/>
      <c r="B238" s="8"/>
      <c r="C238" s="8"/>
      <c r="D238" s="8"/>
      <c r="E238" s="39"/>
    </row>
    <row r="239" spans="1:5" x14ac:dyDescent="0.35">
      <c r="A239" s="38"/>
      <c r="B239" s="8"/>
      <c r="C239" s="8"/>
      <c r="D239" s="8"/>
      <c r="E239" s="39"/>
    </row>
    <row r="240" spans="1:5" x14ac:dyDescent="0.35">
      <c r="A240" s="38"/>
      <c r="B240" s="8"/>
      <c r="C240" s="8"/>
      <c r="D240" s="8"/>
      <c r="E240" s="39"/>
    </row>
    <row r="241" spans="1:5" x14ac:dyDescent="0.35">
      <c r="A241" s="38"/>
      <c r="B241" s="8"/>
      <c r="C241" s="8"/>
      <c r="D241" s="8"/>
      <c r="E241" s="39"/>
    </row>
    <row r="242" spans="1:5" x14ac:dyDescent="0.35">
      <c r="A242" s="38"/>
      <c r="B242" s="8"/>
      <c r="C242" s="8"/>
      <c r="D242" s="8"/>
      <c r="E242" s="39"/>
    </row>
    <row r="243" spans="1:5" x14ac:dyDescent="0.35">
      <c r="A243" s="38"/>
      <c r="B243" s="8"/>
      <c r="C243" s="8"/>
      <c r="D243" s="8"/>
      <c r="E243" s="39"/>
    </row>
    <row r="244" spans="1:5" x14ac:dyDescent="0.35">
      <c r="A244" s="38"/>
      <c r="B244" s="8"/>
      <c r="C244" s="8"/>
      <c r="D244" s="8"/>
      <c r="E244" s="39"/>
    </row>
    <row r="245" spans="1:5" x14ac:dyDescent="0.35">
      <c r="A245" s="38"/>
      <c r="B245" s="8"/>
      <c r="C245" s="8"/>
      <c r="D245" s="8"/>
      <c r="E245" s="39"/>
    </row>
    <row r="246" spans="1:5" x14ac:dyDescent="0.35">
      <c r="A246" s="38"/>
      <c r="B246" s="8"/>
      <c r="C246" s="8"/>
      <c r="D246" s="8"/>
      <c r="E246" s="39"/>
    </row>
    <row r="247" spans="1:5" x14ac:dyDescent="0.35">
      <c r="A247" s="38"/>
      <c r="B247" s="8"/>
      <c r="C247" s="8"/>
      <c r="D247" s="8"/>
      <c r="E247" s="39"/>
    </row>
    <row r="248" spans="1:5" x14ac:dyDescent="0.35">
      <c r="A248" s="38"/>
      <c r="B248" s="8"/>
      <c r="C248" s="8"/>
      <c r="D248" s="8"/>
      <c r="E248" s="39"/>
    </row>
    <row r="249" spans="1:5" x14ac:dyDescent="0.35">
      <c r="A249" s="38"/>
      <c r="B249" s="8"/>
      <c r="C249" s="8"/>
      <c r="D249" s="8"/>
      <c r="E249" s="39"/>
    </row>
    <row r="250" spans="1:5" x14ac:dyDescent="0.35">
      <c r="A250" s="38"/>
      <c r="B250" s="8"/>
      <c r="C250" s="8"/>
      <c r="D250" s="8"/>
      <c r="E250" s="39"/>
    </row>
    <row r="251" spans="1:5" x14ac:dyDescent="0.35">
      <c r="A251" s="38"/>
      <c r="B251" s="8"/>
      <c r="C251" s="8"/>
      <c r="D251" s="8"/>
      <c r="E251" s="39"/>
    </row>
    <row r="252" spans="1:5" x14ac:dyDescent="0.35">
      <c r="A252" s="38"/>
      <c r="B252" s="8"/>
      <c r="C252" s="8"/>
      <c r="D252" s="8"/>
      <c r="E252" s="39"/>
    </row>
    <row r="253" spans="1:5" x14ac:dyDescent="0.35">
      <c r="A253" s="38"/>
      <c r="B253" s="8"/>
      <c r="C253" s="8"/>
      <c r="D253" s="8"/>
      <c r="E253" s="39"/>
    </row>
    <row r="254" spans="1:5" x14ac:dyDescent="0.35">
      <c r="A254" s="38"/>
      <c r="B254" s="8"/>
      <c r="C254" s="8"/>
      <c r="D254" s="8"/>
      <c r="E254" s="39"/>
    </row>
    <row r="255" spans="1:5" x14ac:dyDescent="0.35">
      <c r="A255" s="38"/>
      <c r="B255" s="8"/>
      <c r="C255" s="8"/>
      <c r="D255" s="8"/>
      <c r="E255" s="39"/>
    </row>
    <row r="256" spans="1:5" x14ac:dyDescent="0.35">
      <c r="A256" s="38"/>
      <c r="B256" s="8"/>
      <c r="C256" s="8"/>
      <c r="D256" s="8"/>
      <c r="E256" s="39"/>
    </row>
    <row r="257" spans="1:5" ht="15" thickBot="1" x14ac:dyDescent="0.4">
      <c r="A257" s="40"/>
      <c r="B257" s="41"/>
      <c r="C257" s="41"/>
      <c r="D257" s="41"/>
      <c r="E257" s="42"/>
    </row>
    <row r="258" spans="1:5" ht="15" thickBot="1" x14ac:dyDescent="0.4"/>
    <row r="259" spans="1:5" x14ac:dyDescent="0.35">
      <c r="A259" s="31" t="s">
        <v>213</v>
      </c>
      <c r="B259" s="32" t="s">
        <v>219</v>
      </c>
      <c r="C259" s="32" t="s">
        <v>236</v>
      </c>
      <c r="D259" s="32" t="s">
        <v>218</v>
      </c>
      <c r="E259" s="33" t="s">
        <v>237</v>
      </c>
    </row>
    <row r="260" spans="1:5" x14ac:dyDescent="0.35">
      <c r="A260" s="34">
        <v>8</v>
      </c>
      <c r="B260" s="27">
        <v>0</v>
      </c>
      <c r="C260" s="28" t="e">
        <f>SUM(B262:B289)/B260</f>
        <v>#DIV/0!</v>
      </c>
      <c r="D260" s="27">
        <v>0</v>
      </c>
      <c r="E260" s="35" t="e">
        <f>(D260/B260)/C260</f>
        <v>#DIV/0!</v>
      </c>
    </row>
    <row r="261" spans="1:5" x14ac:dyDescent="0.35">
      <c r="A261" s="36" t="s">
        <v>214</v>
      </c>
      <c r="B261" s="29" t="s">
        <v>235</v>
      </c>
      <c r="C261" s="30"/>
      <c r="D261" s="30"/>
      <c r="E261" s="37"/>
    </row>
    <row r="262" spans="1:5" x14ac:dyDescent="0.35">
      <c r="A262" s="38"/>
      <c r="B262" s="8"/>
      <c r="C262" s="8"/>
      <c r="D262" s="8"/>
      <c r="E262" s="39"/>
    </row>
    <row r="263" spans="1:5" x14ac:dyDescent="0.35">
      <c r="A263" s="38"/>
      <c r="B263" s="8"/>
      <c r="C263" s="8"/>
      <c r="D263" s="8"/>
      <c r="E263" s="39"/>
    </row>
    <row r="264" spans="1:5" x14ac:dyDescent="0.35">
      <c r="A264" s="38"/>
      <c r="B264" s="8"/>
      <c r="C264" s="8"/>
      <c r="D264" s="8"/>
      <c r="E264" s="39"/>
    </row>
    <row r="265" spans="1:5" x14ac:dyDescent="0.35">
      <c r="A265" s="38"/>
      <c r="B265" s="8"/>
      <c r="C265" s="8"/>
      <c r="D265" s="8"/>
      <c r="E265" s="39"/>
    </row>
    <row r="266" spans="1:5" x14ac:dyDescent="0.35">
      <c r="A266" s="38"/>
      <c r="B266" s="8"/>
      <c r="C266" s="8"/>
      <c r="D266" s="8"/>
      <c r="E266" s="39"/>
    </row>
    <row r="267" spans="1:5" x14ac:dyDescent="0.35">
      <c r="A267" s="38"/>
      <c r="B267" s="8"/>
      <c r="C267" s="8"/>
      <c r="D267" s="8"/>
      <c r="E267" s="39"/>
    </row>
    <row r="268" spans="1:5" x14ac:dyDescent="0.35">
      <c r="A268" s="38"/>
      <c r="B268" s="8"/>
      <c r="C268" s="8"/>
      <c r="D268" s="8"/>
      <c r="E268" s="39"/>
    </row>
    <row r="269" spans="1:5" x14ac:dyDescent="0.35">
      <c r="A269" s="38"/>
      <c r="B269" s="8"/>
      <c r="C269" s="8"/>
      <c r="D269" s="8"/>
      <c r="E269" s="39"/>
    </row>
    <row r="270" spans="1:5" x14ac:dyDescent="0.35">
      <c r="A270" s="38"/>
      <c r="B270" s="8"/>
      <c r="C270" s="8"/>
      <c r="D270" s="8"/>
      <c r="E270" s="39"/>
    </row>
    <row r="271" spans="1:5" x14ac:dyDescent="0.35">
      <c r="A271" s="38"/>
      <c r="B271" s="8"/>
      <c r="C271" s="8"/>
      <c r="D271" s="8"/>
      <c r="E271" s="39"/>
    </row>
    <row r="272" spans="1:5" x14ac:dyDescent="0.35">
      <c r="A272" s="38"/>
      <c r="B272" s="8"/>
      <c r="C272" s="8"/>
      <c r="D272" s="8"/>
      <c r="E272" s="39"/>
    </row>
    <row r="273" spans="1:5" x14ac:dyDescent="0.35">
      <c r="A273" s="38"/>
      <c r="B273" s="8"/>
      <c r="C273" s="8"/>
      <c r="D273" s="8"/>
      <c r="E273" s="39"/>
    </row>
    <row r="274" spans="1:5" x14ac:dyDescent="0.35">
      <c r="A274" s="38"/>
      <c r="B274" s="8"/>
      <c r="C274" s="8"/>
      <c r="D274" s="8"/>
      <c r="E274" s="39"/>
    </row>
    <row r="275" spans="1:5" x14ac:dyDescent="0.35">
      <c r="A275" s="38"/>
      <c r="B275" s="8"/>
      <c r="C275" s="8"/>
      <c r="D275" s="8"/>
      <c r="E275" s="39"/>
    </row>
    <row r="276" spans="1:5" x14ac:dyDescent="0.35">
      <c r="A276" s="38"/>
      <c r="B276" s="8"/>
      <c r="C276" s="8"/>
      <c r="D276" s="8"/>
      <c r="E276" s="39"/>
    </row>
    <row r="277" spans="1:5" x14ac:dyDescent="0.35">
      <c r="A277" s="38"/>
      <c r="B277" s="8"/>
      <c r="C277" s="8"/>
      <c r="D277" s="8"/>
      <c r="E277" s="39"/>
    </row>
    <row r="278" spans="1:5" x14ac:dyDescent="0.35">
      <c r="A278" s="38"/>
      <c r="B278" s="8"/>
      <c r="C278" s="8"/>
      <c r="D278" s="8"/>
      <c r="E278" s="39"/>
    </row>
    <row r="279" spans="1:5" x14ac:dyDescent="0.35">
      <c r="A279" s="38"/>
      <c r="B279" s="8"/>
      <c r="C279" s="8"/>
      <c r="D279" s="8"/>
      <c r="E279" s="39"/>
    </row>
    <row r="280" spans="1:5" x14ac:dyDescent="0.35">
      <c r="A280" s="38"/>
      <c r="B280" s="8"/>
      <c r="C280" s="8"/>
      <c r="D280" s="8"/>
      <c r="E280" s="39"/>
    </row>
    <row r="281" spans="1:5" x14ac:dyDescent="0.35">
      <c r="A281" s="38"/>
      <c r="B281" s="8"/>
      <c r="C281" s="8"/>
      <c r="D281" s="8"/>
      <c r="E281" s="39"/>
    </row>
    <row r="282" spans="1:5" x14ac:dyDescent="0.35">
      <c r="A282" s="38"/>
      <c r="B282" s="8"/>
      <c r="C282" s="8"/>
      <c r="D282" s="8"/>
      <c r="E282" s="39"/>
    </row>
    <row r="283" spans="1:5" x14ac:dyDescent="0.35">
      <c r="A283" s="38"/>
      <c r="B283" s="8"/>
      <c r="C283" s="8"/>
      <c r="D283" s="8"/>
      <c r="E283" s="39"/>
    </row>
    <row r="284" spans="1:5" x14ac:dyDescent="0.35">
      <c r="A284" s="38"/>
      <c r="B284" s="8"/>
      <c r="C284" s="8"/>
      <c r="D284" s="8"/>
      <c r="E284" s="39"/>
    </row>
    <row r="285" spans="1:5" x14ac:dyDescent="0.35">
      <c r="A285" s="38"/>
      <c r="B285" s="8"/>
      <c r="C285" s="8"/>
      <c r="D285" s="8"/>
      <c r="E285" s="39"/>
    </row>
    <row r="286" spans="1:5" x14ac:dyDescent="0.35">
      <c r="A286" s="38"/>
      <c r="B286" s="8"/>
      <c r="C286" s="8"/>
      <c r="D286" s="8"/>
      <c r="E286" s="39"/>
    </row>
    <row r="287" spans="1:5" x14ac:dyDescent="0.35">
      <c r="A287" s="38"/>
      <c r="B287" s="8"/>
      <c r="C287" s="8"/>
      <c r="D287" s="8"/>
      <c r="E287" s="39"/>
    </row>
    <row r="288" spans="1:5" x14ac:dyDescent="0.35">
      <c r="A288" s="38"/>
      <c r="B288" s="8"/>
      <c r="C288" s="8"/>
      <c r="D288" s="8"/>
      <c r="E288" s="39"/>
    </row>
    <row r="289" spans="1:5" ht="15" thickBot="1" x14ac:dyDescent="0.4">
      <c r="A289" s="40"/>
      <c r="B289" s="41"/>
      <c r="C289" s="41"/>
      <c r="D289" s="41"/>
      <c r="E289" s="42"/>
    </row>
    <row r="290" spans="1:5" ht="15" thickBot="1" x14ac:dyDescent="0.4"/>
    <row r="291" spans="1:5" x14ac:dyDescent="0.35">
      <c r="A291" s="31" t="s">
        <v>213</v>
      </c>
      <c r="B291" s="32" t="s">
        <v>219</v>
      </c>
      <c r="C291" s="32" t="s">
        <v>236</v>
      </c>
      <c r="D291" s="32" t="s">
        <v>218</v>
      </c>
      <c r="E291" s="33" t="s">
        <v>237</v>
      </c>
    </row>
    <row r="292" spans="1:5" x14ac:dyDescent="0.35">
      <c r="A292" s="34">
        <v>9</v>
      </c>
      <c r="B292" s="27">
        <v>0</v>
      </c>
      <c r="C292" s="28" t="e">
        <f>SUM(B294:B321)/B292</f>
        <v>#DIV/0!</v>
      </c>
      <c r="D292" s="27">
        <v>0</v>
      </c>
      <c r="E292" s="35" t="e">
        <f>(D292/B292)/C292</f>
        <v>#DIV/0!</v>
      </c>
    </row>
    <row r="293" spans="1:5" x14ac:dyDescent="0.35">
      <c r="A293" s="36" t="s">
        <v>214</v>
      </c>
      <c r="B293" s="29" t="s">
        <v>235</v>
      </c>
      <c r="C293" s="30"/>
      <c r="D293" s="30"/>
      <c r="E293" s="37"/>
    </row>
    <row r="294" spans="1:5" x14ac:dyDescent="0.35">
      <c r="A294" s="38"/>
      <c r="B294" s="8"/>
      <c r="C294" s="8"/>
      <c r="D294" s="8"/>
      <c r="E294" s="39"/>
    </row>
    <row r="295" spans="1:5" x14ac:dyDescent="0.35">
      <c r="A295" s="38"/>
      <c r="B295" s="8"/>
      <c r="C295" s="8"/>
      <c r="D295" s="8"/>
      <c r="E295" s="39"/>
    </row>
    <row r="296" spans="1:5" x14ac:dyDescent="0.35">
      <c r="A296" s="38"/>
      <c r="B296" s="8"/>
      <c r="C296" s="8"/>
      <c r="D296" s="8"/>
      <c r="E296" s="39"/>
    </row>
    <row r="297" spans="1:5" x14ac:dyDescent="0.35">
      <c r="A297" s="38"/>
      <c r="B297" s="8"/>
      <c r="C297" s="8"/>
      <c r="D297" s="8"/>
      <c r="E297" s="39"/>
    </row>
    <row r="298" spans="1:5" x14ac:dyDescent="0.35">
      <c r="A298" s="38"/>
      <c r="B298" s="8"/>
      <c r="C298" s="8"/>
      <c r="D298" s="8"/>
      <c r="E298" s="39"/>
    </row>
    <row r="299" spans="1:5" x14ac:dyDescent="0.35">
      <c r="A299" s="38"/>
      <c r="B299" s="8"/>
      <c r="C299" s="8"/>
      <c r="D299" s="8"/>
      <c r="E299" s="39"/>
    </row>
    <row r="300" spans="1:5" x14ac:dyDescent="0.35">
      <c r="A300" s="38"/>
      <c r="B300" s="8"/>
      <c r="C300" s="8"/>
      <c r="D300" s="8"/>
      <c r="E300" s="39"/>
    </row>
    <row r="301" spans="1:5" x14ac:dyDescent="0.35">
      <c r="A301" s="38"/>
      <c r="B301" s="8"/>
      <c r="C301" s="8"/>
      <c r="D301" s="8"/>
      <c r="E301" s="39"/>
    </row>
    <row r="302" spans="1:5" x14ac:dyDescent="0.35">
      <c r="A302" s="38"/>
      <c r="B302" s="8"/>
      <c r="C302" s="8"/>
      <c r="D302" s="8"/>
      <c r="E302" s="39"/>
    </row>
    <row r="303" spans="1:5" x14ac:dyDescent="0.35">
      <c r="A303" s="38"/>
      <c r="B303" s="8"/>
      <c r="C303" s="8"/>
      <c r="D303" s="8"/>
      <c r="E303" s="39"/>
    </row>
    <row r="304" spans="1:5" x14ac:dyDescent="0.35">
      <c r="A304" s="38"/>
      <c r="B304" s="8"/>
      <c r="C304" s="8"/>
      <c r="D304" s="8"/>
      <c r="E304" s="39"/>
    </row>
    <row r="305" spans="1:5" x14ac:dyDescent="0.35">
      <c r="A305" s="38"/>
      <c r="B305" s="8"/>
      <c r="C305" s="8"/>
      <c r="D305" s="8"/>
      <c r="E305" s="39"/>
    </row>
    <row r="306" spans="1:5" x14ac:dyDescent="0.35">
      <c r="A306" s="38"/>
      <c r="B306" s="8"/>
      <c r="C306" s="8"/>
      <c r="D306" s="8"/>
      <c r="E306" s="39"/>
    </row>
    <row r="307" spans="1:5" x14ac:dyDescent="0.35">
      <c r="A307" s="38"/>
      <c r="B307" s="8"/>
      <c r="C307" s="8"/>
      <c r="D307" s="8"/>
      <c r="E307" s="39"/>
    </row>
    <row r="308" spans="1:5" x14ac:dyDescent="0.35">
      <c r="A308" s="38"/>
      <c r="B308" s="8"/>
      <c r="C308" s="8"/>
      <c r="D308" s="8"/>
      <c r="E308" s="39"/>
    </row>
    <row r="309" spans="1:5" x14ac:dyDescent="0.35">
      <c r="A309" s="38"/>
      <c r="B309" s="8"/>
      <c r="C309" s="8"/>
      <c r="D309" s="8"/>
      <c r="E309" s="39"/>
    </row>
    <row r="310" spans="1:5" x14ac:dyDescent="0.35">
      <c r="A310" s="38"/>
      <c r="B310" s="8"/>
      <c r="C310" s="8"/>
      <c r="D310" s="8"/>
      <c r="E310" s="39"/>
    </row>
    <row r="311" spans="1:5" x14ac:dyDescent="0.35">
      <c r="A311" s="38"/>
      <c r="B311" s="8"/>
      <c r="C311" s="8"/>
      <c r="D311" s="8"/>
      <c r="E311" s="39"/>
    </row>
    <row r="312" spans="1:5" x14ac:dyDescent="0.35">
      <c r="A312" s="38"/>
      <c r="B312" s="8"/>
      <c r="C312" s="8"/>
      <c r="D312" s="8"/>
      <c r="E312" s="39"/>
    </row>
    <row r="313" spans="1:5" x14ac:dyDescent="0.35">
      <c r="A313" s="38"/>
      <c r="B313" s="8"/>
      <c r="C313" s="8"/>
      <c r="D313" s="8"/>
      <c r="E313" s="39"/>
    </row>
    <row r="314" spans="1:5" x14ac:dyDescent="0.35">
      <c r="A314" s="38"/>
      <c r="B314" s="8"/>
      <c r="C314" s="8"/>
      <c r="D314" s="8"/>
      <c r="E314" s="39"/>
    </row>
    <row r="315" spans="1:5" x14ac:dyDescent="0.35">
      <c r="A315" s="38"/>
      <c r="B315" s="8"/>
      <c r="C315" s="8"/>
      <c r="D315" s="8"/>
      <c r="E315" s="39"/>
    </row>
    <row r="316" spans="1:5" x14ac:dyDescent="0.35">
      <c r="A316" s="38"/>
      <c r="B316" s="8"/>
      <c r="C316" s="8"/>
      <c r="D316" s="8"/>
      <c r="E316" s="39"/>
    </row>
    <row r="317" spans="1:5" x14ac:dyDescent="0.35">
      <c r="A317" s="38"/>
      <c r="B317" s="8"/>
      <c r="C317" s="8"/>
      <c r="D317" s="8"/>
      <c r="E317" s="39"/>
    </row>
    <row r="318" spans="1:5" x14ac:dyDescent="0.35">
      <c r="A318" s="38"/>
      <c r="B318" s="8"/>
      <c r="C318" s="8"/>
      <c r="D318" s="8"/>
      <c r="E318" s="39"/>
    </row>
    <row r="319" spans="1:5" x14ac:dyDescent="0.35">
      <c r="A319" s="38"/>
      <c r="B319" s="8"/>
      <c r="C319" s="8"/>
      <c r="D319" s="8"/>
      <c r="E319" s="39"/>
    </row>
    <row r="320" spans="1:5" x14ac:dyDescent="0.35">
      <c r="A320" s="38"/>
      <c r="B320" s="8"/>
      <c r="C320" s="8"/>
      <c r="D320" s="8"/>
      <c r="E320" s="39"/>
    </row>
    <row r="321" spans="1:5" ht="15" thickBot="1" x14ac:dyDescent="0.4">
      <c r="A321" s="40"/>
      <c r="B321" s="41"/>
      <c r="C321" s="41"/>
      <c r="D321" s="41"/>
      <c r="E321" s="42"/>
    </row>
    <row r="322" spans="1:5" ht="15" thickBot="1" x14ac:dyDescent="0.4"/>
    <row r="323" spans="1:5" x14ac:dyDescent="0.35">
      <c r="A323" s="31" t="s">
        <v>213</v>
      </c>
      <c r="B323" s="32" t="s">
        <v>219</v>
      </c>
      <c r="C323" s="32" t="s">
        <v>236</v>
      </c>
      <c r="D323" s="32" t="s">
        <v>218</v>
      </c>
      <c r="E323" s="33" t="s">
        <v>237</v>
      </c>
    </row>
    <row r="324" spans="1:5" x14ac:dyDescent="0.35">
      <c r="A324" s="34">
        <v>10</v>
      </c>
      <c r="B324" s="27">
        <v>0</v>
      </c>
      <c r="C324" s="28" t="e">
        <f>SUM(B326:B353)/B324</f>
        <v>#DIV/0!</v>
      </c>
      <c r="D324" s="27">
        <v>0</v>
      </c>
      <c r="E324" s="35" t="e">
        <f>(D324/B324)/C324</f>
        <v>#DIV/0!</v>
      </c>
    </row>
    <row r="325" spans="1:5" x14ac:dyDescent="0.35">
      <c r="A325" s="36" t="s">
        <v>214</v>
      </c>
      <c r="B325" s="29" t="s">
        <v>235</v>
      </c>
      <c r="C325" s="30"/>
      <c r="D325" s="30"/>
      <c r="E325" s="37"/>
    </row>
    <row r="326" spans="1:5" x14ac:dyDescent="0.35">
      <c r="A326" s="38"/>
      <c r="B326" s="8"/>
      <c r="C326" s="8"/>
      <c r="D326" s="8"/>
      <c r="E326" s="39"/>
    </row>
    <row r="327" spans="1:5" x14ac:dyDescent="0.35">
      <c r="A327" s="38"/>
      <c r="B327" s="8"/>
      <c r="C327" s="8"/>
      <c r="D327" s="8"/>
      <c r="E327" s="39"/>
    </row>
    <row r="328" spans="1:5" x14ac:dyDescent="0.35">
      <c r="A328" s="38"/>
      <c r="B328" s="8"/>
      <c r="C328" s="8"/>
      <c r="D328" s="8"/>
      <c r="E328" s="39"/>
    </row>
    <row r="329" spans="1:5" x14ac:dyDescent="0.35">
      <c r="A329" s="38"/>
      <c r="B329" s="8"/>
      <c r="C329" s="8"/>
      <c r="D329" s="8"/>
      <c r="E329" s="39"/>
    </row>
    <row r="330" spans="1:5" x14ac:dyDescent="0.35">
      <c r="A330" s="38"/>
      <c r="B330" s="8"/>
      <c r="C330" s="8"/>
      <c r="D330" s="8"/>
      <c r="E330" s="39"/>
    </row>
    <row r="331" spans="1:5" x14ac:dyDescent="0.35">
      <c r="A331" s="38"/>
      <c r="B331" s="8"/>
      <c r="C331" s="8"/>
      <c r="D331" s="8"/>
      <c r="E331" s="39"/>
    </row>
    <row r="332" spans="1:5" x14ac:dyDescent="0.35">
      <c r="A332" s="38"/>
      <c r="B332" s="8"/>
      <c r="C332" s="8"/>
      <c r="D332" s="8"/>
      <c r="E332" s="39"/>
    </row>
    <row r="333" spans="1:5" x14ac:dyDescent="0.35">
      <c r="A333" s="38"/>
      <c r="B333" s="8"/>
      <c r="C333" s="8"/>
      <c r="D333" s="8"/>
      <c r="E333" s="39"/>
    </row>
    <row r="334" spans="1:5" x14ac:dyDescent="0.35">
      <c r="A334" s="38"/>
      <c r="B334" s="8"/>
      <c r="C334" s="8"/>
      <c r="D334" s="8"/>
      <c r="E334" s="39"/>
    </row>
    <row r="335" spans="1:5" x14ac:dyDescent="0.35">
      <c r="A335" s="38"/>
      <c r="B335" s="8"/>
      <c r="C335" s="8"/>
      <c r="D335" s="8"/>
      <c r="E335" s="39"/>
    </row>
    <row r="336" spans="1:5" x14ac:dyDescent="0.35">
      <c r="A336" s="38"/>
      <c r="B336" s="8"/>
      <c r="C336" s="8"/>
      <c r="D336" s="8"/>
      <c r="E336" s="39"/>
    </row>
    <row r="337" spans="1:5" x14ac:dyDescent="0.35">
      <c r="A337" s="38"/>
      <c r="B337" s="8"/>
      <c r="C337" s="8"/>
      <c r="D337" s="8"/>
      <c r="E337" s="39"/>
    </row>
    <row r="338" spans="1:5" x14ac:dyDescent="0.35">
      <c r="A338" s="38"/>
      <c r="B338" s="8"/>
      <c r="C338" s="8"/>
      <c r="D338" s="8"/>
      <c r="E338" s="39"/>
    </row>
    <row r="339" spans="1:5" x14ac:dyDescent="0.35">
      <c r="A339" s="38"/>
      <c r="B339" s="8"/>
      <c r="C339" s="8"/>
      <c r="D339" s="8"/>
      <c r="E339" s="39"/>
    </row>
    <row r="340" spans="1:5" x14ac:dyDescent="0.35">
      <c r="A340" s="38"/>
      <c r="B340" s="8"/>
      <c r="C340" s="8"/>
      <c r="D340" s="8"/>
      <c r="E340" s="39"/>
    </row>
    <row r="341" spans="1:5" x14ac:dyDescent="0.35">
      <c r="A341" s="38"/>
      <c r="B341" s="8"/>
      <c r="C341" s="8"/>
      <c r="D341" s="8"/>
      <c r="E341" s="39"/>
    </row>
    <row r="342" spans="1:5" x14ac:dyDescent="0.35">
      <c r="A342" s="38"/>
      <c r="B342" s="8"/>
      <c r="C342" s="8"/>
      <c r="D342" s="8"/>
      <c r="E342" s="39"/>
    </row>
    <row r="343" spans="1:5" x14ac:dyDescent="0.35">
      <c r="A343" s="38"/>
      <c r="B343" s="8"/>
      <c r="C343" s="8"/>
      <c r="D343" s="8"/>
      <c r="E343" s="39"/>
    </row>
    <row r="344" spans="1:5" x14ac:dyDescent="0.35">
      <c r="A344" s="38"/>
      <c r="B344" s="8"/>
      <c r="C344" s="8"/>
      <c r="D344" s="8"/>
      <c r="E344" s="39"/>
    </row>
    <row r="345" spans="1:5" x14ac:dyDescent="0.35">
      <c r="A345" s="38"/>
      <c r="B345" s="8"/>
      <c r="C345" s="8"/>
      <c r="D345" s="8"/>
      <c r="E345" s="39"/>
    </row>
    <row r="346" spans="1:5" x14ac:dyDescent="0.35">
      <c r="A346" s="38"/>
      <c r="B346" s="8"/>
      <c r="C346" s="8"/>
      <c r="D346" s="8"/>
      <c r="E346" s="39"/>
    </row>
    <row r="347" spans="1:5" x14ac:dyDescent="0.35">
      <c r="A347" s="38"/>
      <c r="B347" s="8"/>
      <c r="C347" s="8"/>
      <c r="D347" s="8"/>
      <c r="E347" s="39"/>
    </row>
    <row r="348" spans="1:5" x14ac:dyDescent="0.35">
      <c r="A348" s="38"/>
      <c r="B348" s="8"/>
      <c r="C348" s="8"/>
      <c r="D348" s="8"/>
      <c r="E348" s="39"/>
    </row>
    <row r="349" spans="1:5" x14ac:dyDescent="0.35">
      <c r="A349" s="38"/>
      <c r="B349" s="8"/>
      <c r="C349" s="8"/>
      <c r="D349" s="8"/>
      <c r="E349" s="39"/>
    </row>
    <row r="350" spans="1:5" x14ac:dyDescent="0.35">
      <c r="A350" s="38"/>
      <c r="B350" s="8"/>
      <c r="C350" s="8"/>
      <c r="D350" s="8"/>
      <c r="E350" s="39"/>
    </row>
    <row r="351" spans="1:5" x14ac:dyDescent="0.35">
      <c r="A351" s="38"/>
      <c r="B351" s="8"/>
      <c r="C351" s="8"/>
      <c r="D351" s="8"/>
      <c r="E351" s="39"/>
    </row>
    <row r="352" spans="1:5" x14ac:dyDescent="0.35">
      <c r="A352" s="38"/>
      <c r="B352" s="8"/>
      <c r="C352" s="8"/>
      <c r="D352" s="8"/>
      <c r="E352" s="39"/>
    </row>
    <row r="353" spans="1:5" ht="15" thickBot="1" x14ac:dyDescent="0.4">
      <c r="A353" s="40"/>
      <c r="B353" s="41"/>
      <c r="C353" s="41"/>
      <c r="D353" s="41"/>
      <c r="E353" s="42"/>
    </row>
  </sheetData>
  <pageMargins left="0.7" right="0.7" top="0.75" bottom="0.75" header="0.3" footer="0.3"/>
  <pageSetup paperSize="9" orientation="portrait" r:id="rId1"/>
  <rowBreaks count="1" manualBreakCount="1">
    <brk id="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0623-5736-4AAB-8EBE-D3F5A469BFC8}">
  <dimension ref="A1:C13"/>
  <sheetViews>
    <sheetView workbookViewId="0">
      <selection activeCell="E7" sqref="E7"/>
    </sheetView>
  </sheetViews>
  <sheetFormatPr defaultRowHeight="14.5" x14ac:dyDescent="0.35"/>
  <cols>
    <col min="1" max="1" width="15.453125" bestFit="1" customWidth="1"/>
  </cols>
  <sheetData>
    <row r="1" spans="1:3" x14ac:dyDescent="0.35">
      <c r="A1" t="s">
        <v>286</v>
      </c>
    </row>
    <row r="2" spans="1:3" s="1" customFormat="1" x14ac:dyDescent="0.35">
      <c r="A2" s="1" t="s">
        <v>211</v>
      </c>
      <c r="C2" s="1" t="s">
        <v>285</v>
      </c>
    </row>
    <row r="3" spans="1:3" x14ac:dyDescent="0.35">
      <c r="A3" t="s">
        <v>244</v>
      </c>
    </row>
    <row r="4" spans="1:3" x14ac:dyDescent="0.35">
      <c r="A4" t="s">
        <v>270</v>
      </c>
    </row>
    <row r="5" spans="1:3" x14ac:dyDescent="0.35">
      <c r="A5" t="s">
        <v>246</v>
      </c>
    </row>
    <row r="6" spans="1:3" x14ac:dyDescent="0.35">
      <c r="A6" t="s">
        <v>271</v>
      </c>
    </row>
    <row r="7" spans="1:3" x14ac:dyDescent="0.35">
      <c r="A7" t="s">
        <v>247</v>
      </c>
    </row>
    <row r="8" spans="1:3" x14ac:dyDescent="0.35">
      <c r="A8" s="1" t="s">
        <v>273</v>
      </c>
    </row>
    <row r="9" spans="1:3" x14ac:dyDescent="0.35">
      <c r="A9" t="s">
        <v>243</v>
      </c>
    </row>
    <row r="10" spans="1:3" x14ac:dyDescent="0.35">
      <c r="A10" t="s">
        <v>272</v>
      </c>
    </row>
    <row r="11" spans="1:3" x14ac:dyDescent="0.35">
      <c r="A11" t="s">
        <v>267</v>
      </c>
    </row>
    <row r="12" spans="1:3" x14ac:dyDescent="0.35">
      <c r="A12" t="s">
        <v>277</v>
      </c>
    </row>
    <row r="13" spans="1:3" x14ac:dyDescent="0.35">
      <c r="A13" s="1" t="s">
        <v>276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77"/>
  <sheetViews>
    <sheetView zoomScale="130" zoomScaleNormal="130" workbookViewId="0">
      <selection activeCell="A54" sqref="A54:XFD54"/>
    </sheetView>
  </sheetViews>
  <sheetFormatPr defaultColWidth="8.81640625" defaultRowHeight="14.5" x14ac:dyDescent="0.35"/>
  <cols>
    <col min="1" max="1" width="59.453125" bestFit="1" customWidth="1"/>
    <col min="2" max="2" width="13" customWidth="1"/>
    <col min="3" max="3" width="15.1796875" customWidth="1"/>
    <col min="5" max="5" width="11.81640625" customWidth="1"/>
    <col min="6" max="6" width="10" customWidth="1"/>
    <col min="7" max="7" width="12.81640625" customWidth="1"/>
    <col min="8" max="8" width="9.54296875" customWidth="1"/>
    <col min="9" max="9" width="11.1796875" customWidth="1"/>
    <col min="10" max="10" width="11.81640625" customWidth="1"/>
    <col min="12" max="12" width="14.54296875" customWidth="1"/>
    <col min="13" max="13" width="19" customWidth="1"/>
    <col min="16" max="16" width="14.453125" customWidth="1"/>
    <col min="17" max="17" width="10.81640625" customWidth="1"/>
    <col min="21" max="21" width="14.1796875" customWidth="1"/>
    <col min="22" max="22" width="12.453125" customWidth="1"/>
    <col min="23" max="23" width="11.1796875" customWidth="1"/>
    <col min="24" max="24" width="12.453125" customWidth="1"/>
  </cols>
  <sheetData>
    <row r="1" spans="1:24" x14ac:dyDescent="0.35">
      <c r="A1" t="s">
        <v>0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2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3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4</v>
      </c>
    </row>
    <row r="2" spans="1:24" x14ac:dyDescent="0.3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</row>
    <row r="3" spans="1:24" x14ac:dyDescent="0.35">
      <c r="A3" t="s">
        <v>29</v>
      </c>
      <c r="B3" t="s">
        <v>30</v>
      </c>
      <c r="C3">
        <v>3.109</v>
      </c>
      <c r="D3" t="s">
        <v>31</v>
      </c>
      <c r="H3" t="s">
        <v>32</v>
      </c>
      <c r="T3" t="s">
        <v>33</v>
      </c>
    </row>
    <row r="4" spans="1:24" x14ac:dyDescent="0.35">
      <c r="A4" t="s">
        <v>34</v>
      </c>
      <c r="B4" t="s">
        <v>30</v>
      </c>
      <c r="C4">
        <v>0.59050000000000002</v>
      </c>
      <c r="D4" t="s">
        <v>31</v>
      </c>
      <c r="H4" t="s">
        <v>32</v>
      </c>
      <c r="T4" t="s">
        <v>33</v>
      </c>
    </row>
    <row r="5" spans="1:24" x14ac:dyDescent="0.35">
      <c r="A5" t="s">
        <v>35</v>
      </c>
      <c r="B5" t="s">
        <v>30</v>
      </c>
      <c r="C5">
        <v>2.4590000000000001</v>
      </c>
      <c r="D5" t="s">
        <v>31</v>
      </c>
      <c r="H5" t="s">
        <v>32</v>
      </c>
      <c r="T5" t="s">
        <v>33</v>
      </c>
    </row>
    <row r="6" spans="1:24" x14ac:dyDescent="0.35">
      <c r="A6" t="s">
        <v>36</v>
      </c>
      <c r="B6" t="s">
        <v>30</v>
      </c>
      <c r="C6">
        <v>3.4790000000000001</v>
      </c>
      <c r="D6" t="s">
        <v>31</v>
      </c>
      <c r="H6" t="s">
        <v>32</v>
      </c>
      <c r="T6" t="s">
        <v>33</v>
      </c>
    </row>
    <row r="7" spans="1:24" x14ac:dyDescent="0.35">
      <c r="A7" t="s">
        <v>37</v>
      </c>
      <c r="B7" t="s">
        <v>30</v>
      </c>
      <c r="C7">
        <v>5.649</v>
      </c>
      <c r="D7" t="s">
        <v>31</v>
      </c>
      <c r="H7" t="s">
        <v>32</v>
      </c>
      <c r="T7" t="s">
        <v>33</v>
      </c>
    </row>
    <row r="8" spans="1:24" x14ac:dyDescent="0.35">
      <c r="A8" t="s">
        <v>38</v>
      </c>
      <c r="B8" t="s">
        <v>30</v>
      </c>
      <c r="C8">
        <v>5.649</v>
      </c>
      <c r="D8" t="s">
        <v>31</v>
      </c>
      <c r="H8" t="s">
        <v>32</v>
      </c>
      <c r="T8" t="s">
        <v>33</v>
      </c>
    </row>
    <row r="9" spans="1:24" x14ac:dyDescent="0.35">
      <c r="A9" t="s">
        <v>39</v>
      </c>
      <c r="B9" t="s">
        <v>30</v>
      </c>
      <c r="C9">
        <v>0.6100000000000001</v>
      </c>
      <c r="D9" t="s">
        <v>31</v>
      </c>
      <c r="H9" t="s">
        <v>32</v>
      </c>
      <c r="T9" t="s">
        <v>33</v>
      </c>
    </row>
    <row r="10" spans="1:24" x14ac:dyDescent="0.35">
      <c r="A10" t="s">
        <v>40</v>
      </c>
      <c r="B10" t="s">
        <v>30</v>
      </c>
      <c r="C10">
        <v>2.9790000000000001</v>
      </c>
      <c r="D10" t="s">
        <v>31</v>
      </c>
      <c r="H10" t="s">
        <v>32</v>
      </c>
      <c r="T10" t="s">
        <v>33</v>
      </c>
    </row>
    <row r="11" spans="1:24" x14ac:dyDescent="0.35">
      <c r="A11" t="s">
        <v>41</v>
      </c>
      <c r="B11" t="s">
        <v>30</v>
      </c>
      <c r="C11">
        <v>2.149</v>
      </c>
      <c r="D11" t="s">
        <v>31</v>
      </c>
      <c r="H11" t="s">
        <v>32</v>
      </c>
      <c r="T11" t="s">
        <v>33</v>
      </c>
    </row>
    <row r="12" spans="1:24" x14ac:dyDescent="0.35">
      <c r="A12" t="s">
        <v>42</v>
      </c>
      <c r="B12" t="s">
        <v>30</v>
      </c>
      <c r="C12">
        <v>2.5590000000000002</v>
      </c>
      <c r="D12" t="s">
        <v>31</v>
      </c>
      <c r="H12" t="s">
        <v>32</v>
      </c>
      <c r="T12" t="s">
        <v>33</v>
      </c>
    </row>
    <row r="13" spans="1:24" x14ac:dyDescent="0.35">
      <c r="A13" t="s">
        <v>43</v>
      </c>
      <c r="B13" t="s">
        <v>30</v>
      </c>
      <c r="C13">
        <v>0.59550000000000003</v>
      </c>
      <c r="D13" t="s">
        <v>31</v>
      </c>
      <c r="H13" t="s">
        <v>32</v>
      </c>
      <c r="T13" t="s">
        <v>33</v>
      </c>
    </row>
    <row r="14" spans="1:24" x14ac:dyDescent="0.35">
      <c r="A14" t="s">
        <v>44</v>
      </c>
      <c r="B14" t="s">
        <v>30</v>
      </c>
      <c r="C14">
        <v>15.209</v>
      </c>
      <c r="D14" t="s">
        <v>31</v>
      </c>
      <c r="H14" t="s">
        <v>32</v>
      </c>
      <c r="T14" t="s">
        <v>33</v>
      </c>
    </row>
    <row r="15" spans="1:24" x14ac:dyDescent="0.35">
      <c r="A15" t="s">
        <v>45</v>
      </c>
      <c r="B15" t="s">
        <v>30</v>
      </c>
      <c r="C15">
        <v>15.209</v>
      </c>
      <c r="D15" t="s">
        <v>31</v>
      </c>
      <c r="H15" t="s">
        <v>32</v>
      </c>
      <c r="T15" t="s">
        <v>33</v>
      </c>
    </row>
    <row r="16" spans="1:24" x14ac:dyDescent="0.35">
      <c r="A16" t="s">
        <v>46</v>
      </c>
      <c r="B16" t="s">
        <v>30</v>
      </c>
      <c r="C16">
        <v>13.230499999999999</v>
      </c>
      <c r="D16" t="s">
        <v>31</v>
      </c>
      <c r="H16" t="s">
        <v>32</v>
      </c>
      <c r="T16" t="s">
        <v>33</v>
      </c>
    </row>
    <row r="17" spans="1:20" x14ac:dyDescent="0.35">
      <c r="A17" t="s">
        <v>47</v>
      </c>
      <c r="B17" t="s">
        <v>30</v>
      </c>
      <c r="C17">
        <v>13.230499999999999</v>
      </c>
      <c r="D17" t="s">
        <v>31</v>
      </c>
      <c r="H17" t="s">
        <v>32</v>
      </c>
      <c r="T17" t="s">
        <v>33</v>
      </c>
    </row>
    <row r="18" spans="1:20" x14ac:dyDescent="0.35">
      <c r="A18" t="s">
        <v>48</v>
      </c>
      <c r="B18" t="s">
        <v>30</v>
      </c>
      <c r="C18">
        <v>2.3090000000000002</v>
      </c>
      <c r="D18" t="s">
        <v>31</v>
      </c>
      <c r="H18" t="s">
        <v>32</v>
      </c>
      <c r="T18" t="s">
        <v>33</v>
      </c>
    </row>
    <row r="19" spans="1:20" x14ac:dyDescent="0.35">
      <c r="A19" t="s">
        <v>49</v>
      </c>
      <c r="B19" t="s">
        <v>30</v>
      </c>
      <c r="C19">
        <v>0.21049999999999999</v>
      </c>
      <c r="D19" t="s">
        <v>31</v>
      </c>
      <c r="H19" t="s">
        <v>32</v>
      </c>
      <c r="T19" t="s">
        <v>33</v>
      </c>
    </row>
    <row r="20" spans="1:20" x14ac:dyDescent="0.35">
      <c r="A20" t="s">
        <v>50</v>
      </c>
      <c r="B20" t="s">
        <v>30</v>
      </c>
      <c r="C20">
        <v>4.319</v>
      </c>
      <c r="D20" t="s">
        <v>31</v>
      </c>
      <c r="H20" t="s">
        <v>32</v>
      </c>
      <c r="T20" t="s">
        <v>33</v>
      </c>
    </row>
    <row r="21" spans="1:20" x14ac:dyDescent="0.35">
      <c r="A21" t="s">
        <v>51</v>
      </c>
      <c r="B21" t="s">
        <v>30</v>
      </c>
      <c r="C21">
        <v>0.1305</v>
      </c>
      <c r="D21" t="s">
        <v>31</v>
      </c>
      <c r="H21" t="s">
        <v>32</v>
      </c>
      <c r="T21" t="s">
        <v>33</v>
      </c>
    </row>
    <row r="22" spans="1:20" x14ac:dyDescent="0.35">
      <c r="A22" t="s">
        <v>52</v>
      </c>
      <c r="B22" t="s">
        <v>30</v>
      </c>
      <c r="C22">
        <v>0.53049999999999997</v>
      </c>
      <c r="D22" t="s">
        <v>31</v>
      </c>
      <c r="H22" t="s">
        <v>32</v>
      </c>
      <c r="T22" t="s">
        <v>33</v>
      </c>
    </row>
    <row r="23" spans="1:20" x14ac:dyDescent="0.35">
      <c r="A23" t="s">
        <v>53</v>
      </c>
      <c r="B23" t="s">
        <v>30</v>
      </c>
      <c r="C23">
        <v>5.5490000000000004</v>
      </c>
      <c r="D23" t="s">
        <v>31</v>
      </c>
      <c r="H23" t="s">
        <v>32</v>
      </c>
      <c r="T23" t="s">
        <v>33</v>
      </c>
    </row>
    <row r="24" spans="1:20" x14ac:dyDescent="0.35">
      <c r="A24" t="s">
        <v>54</v>
      </c>
      <c r="B24" t="s">
        <v>30</v>
      </c>
      <c r="C24">
        <v>0.33050000000000002</v>
      </c>
      <c r="D24" t="s">
        <v>31</v>
      </c>
      <c r="H24" t="s">
        <v>32</v>
      </c>
      <c r="T24" t="s">
        <v>33</v>
      </c>
    </row>
    <row r="25" spans="1:20" x14ac:dyDescent="0.35">
      <c r="A25" t="s">
        <v>55</v>
      </c>
      <c r="B25" t="s">
        <v>30</v>
      </c>
      <c r="C25">
        <v>4.8404999999999996</v>
      </c>
      <c r="D25" t="s">
        <v>31</v>
      </c>
      <c r="H25" t="s">
        <v>32</v>
      </c>
      <c r="T25" t="s">
        <v>33</v>
      </c>
    </row>
    <row r="26" spans="1:20" x14ac:dyDescent="0.35">
      <c r="A26" t="s">
        <v>56</v>
      </c>
      <c r="B26" t="s">
        <v>30</v>
      </c>
      <c r="C26">
        <v>0.33050000000000002</v>
      </c>
      <c r="D26" t="s">
        <v>31</v>
      </c>
      <c r="H26" t="s">
        <v>32</v>
      </c>
      <c r="T26" t="s">
        <v>33</v>
      </c>
    </row>
    <row r="27" spans="1:20" x14ac:dyDescent="0.35">
      <c r="A27" t="s">
        <v>57</v>
      </c>
      <c r="B27" t="s">
        <v>30</v>
      </c>
      <c r="C27">
        <v>0.21049999999999999</v>
      </c>
      <c r="D27" t="s">
        <v>31</v>
      </c>
      <c r="H27" t="s">
        <v>32</v>
      </c>
      <c r="T27" t="s">
        <v>33</v>
      </c>
    </row>
    <row r="28" spans="1:20" x14ac:dyDescent="0.35">
      <c r="A28" t="s">
        <v>58</v>
      </c>
      <c r="B28" t="s">
        <v>30</v>
      </c>
      <c r="C28">
        <v>0.33050000000000002</v>
      </c>
      <c r="D28" t="s">
        <v>31</v>
      </c>
      <c r="H28" t="s">
        <v>32</v>
      </c>
      <c r="T28" t="s">
        <v>33</v>
      </c>
    </row>
    <row r="29" spans="1:20" x14ac:dyDescent="0.35">
      <c r="A29" t="s">
        <v>59</v>
      </c>
      <c r="B29" t="s">
        <v>30</v>
      </c>
      <c r="C29">
        <v>0.21049999999999996</v>
      </c>
      <c r="D29" t="s">
        <v>31</v>
      </c>
      <c r="H29" t="s">
        <v>32</v>
      </c>
      <c r="T29" t="s">
        <v>33</v>
      </c>
    </row>
    <row r="30" spans="1:20" x14ac:dyDescent="0.35">
      <c r="A30" t="s">
        <v>60</v>
      </c>
      <c r="B30" t="s">
        <v>30</v>
      </c>
      <c r="C30">
        <v>2.1589999999999998</v>
      </c>
      <c r="D30" t="s">
        <v>31</v>
      </c>
      <c r="H30" t="s">
        <v>32</v>
      </c>
      <c r="T30" t="s">
        <v>33</v>
      </c>
    </row>
    <row r="31" spans="1:20" x14ac:dyDescent="0.35">
      <c r="A31" t="s">
        <v>61</v>
      </c>
      <c r="B31" t="s">
        <v>30</v>
      </c>
      <c r="C31">
        <v>14.529</v>
      </c>
      <c r="D31" t="s">
        <v>31</v>
      </c>
      <c r="H31" t="s">
        <v>32</v>
      </c>
      <c r="T31" t="s">
        <v>33</v>
      </c>
    </row>
    <row r="32" spans="1:20" x14ac:dyDescent="0.35">
      <c r="A32" t="s">
        <v>62</v>
      </c>
      <c r="B32" t="s">
        <v>30</v>
      </c>
      <c r="C32">
        <v>12.5505</v>
      </c>
      <c r="D32" t="s">
        <v>31</v>
      </c>
      <c r="H32" t="s">
        <v>32</v>
      </c>
      <c r="T32" t="s">
        <v>33</v>
      </c>
    </row>
    <row r="33" spans="1:20" x14ac:dyDescent="0.35">
      <c r="A33" t="s">
        <v>63</v>
      </c>
      <c r="B33" t="s">
        <v>30</v>
      </c>
      <c r="C33">
        <v>5.4790000000000001</v>
      </c>
      <c r="D33" t="s">
        <v>31</v>
      </c>
      <c r="H33" t="s">
        <v>32</v>
      </c>
      <c r="T33" t="s">
        <v>33</v>
      </c>
    </row>
    <row r="34" spans="1:20" x14ac:dyDescent="0.35">
      <c r="A34" t="s">
        <v>64</v>
      </c>
      <c r="B34" t="s">
        <v>30</v>
      </c>
      <c r="C34">
        <v>4.5190000000000001</v>
      </c>
      <c r="D34" t="s">
        <v>31</v>
      </c>
      <c r="H34" t="s">
        <v>32</v>
      </c>
      <c r="T34" t="s">
        <v>33</v>
      </c>
    </row>
    <row r="35" spans="1:20" x14ac:dyDescent="0.35">
      <c r="A35" t="s">
        <v>65</v>
      </c>
      <c r="B35" t="s">
        <v>30</v>
      </c>
      <c r="C35">
        <v>4.5190000000000001</v>
      </c>
      <c r="D35" t="s">
        <v>31</v>
      </c>
      <c r="H35" t="s">
        <v>32</v>
      </c>
      <c r="T35" t="s">
        <v>33</v>
      </c>
    </row>
    <row r="36" spans="1:20" x14ac:dyDescent="0.35">
      <c r="A36" t="s">
        <v>66</v>
      </c>
      <c r="B36" t="s">
        <v>30</v>
      </c>
      <c r="C36">
        <v>4.5190000000000001</v>
      </c>
      <c r="D36" t="s">
        <v>31</v>
      </c>
      <c r="H36" t="s">
        <v>32</v>
      </c>
      <c r="T36" t="s">
        <v>33</v>
      </c>
    </row>
    <row r="37" spans="1:20" x14ac:dyDescent="0.35">
      <c r="A37" t="s">
        <v>67</v>
      </c>
      <c r="B37" t="s">
        <v>30</v>
      </c>
      <c r="C37">
        <v>0.33050000000000002</v>
      </c>
      <c r="D37" t="s">
        <v>31</v>
      </c>
      <c r="H37" t="s">
        <v>32</v>
      </c>
      <c r="T37" t="s">
        <v>33</v>
      </c>
    </row>
    <row r="38" spans="1:20" x14ac:dyDescent="0.35">
      <c r="A38" t="s">
        <v>68</v>
      </c>
      <c r="B38" t="s">
        <v>30</v>
      </c>
      <c r="C38">
        <v>2.7290000000000001</v>
      </c>
      <c r="D38" t="s">
        <v>31</v>
      </c>
      <c r="H38" t="s">
        <v>32</v>
      </c>
      <c r="T38" t="s">
        <v>33</v>
      </c>
    </row>
    <row r="39" spans="1:20" x14ac:dyDescent="0.35">
      <c r="A39" t="s">
        <v>69</v>
      </c>
      <c r="B39" t="s">
        <v>30</v>
      </c>
      <c r="C39">
        <v>1.5005000000000002</v>
      </c>
      <c r="D39" t="s">
        <v>31</v>
      </c>
      <c r="H39" t="s">
        <v>32</v>
      </c>
      <c r="T39" t="s">
        <v>33</v>
      </c>
    </row>
    <row r="40" spans="1:20" x14ac:dyDescent="0.35">
      <c r="A40" t="s">
        <v>70</v>
      </c>
      <c r="B40" t="s">
        <v>30</v>
      </c>
      <c r="C40">
        <v>2.0305</v>
      </c>
      <c r="D40" t="s">
        <v>31</v>
      </c>
      <c r="H40" t="s">
        <v>32</v>
      </c>
      <c r="T40" t="s">
        <v>33</v>
      </c>
    </row>
    <row r="41" spans="1:20" x14ac:dyDescent="0.35">
      <c r="A41" t="s">
        <v>71</v>
      </c>
      <c r="B41" t="s">
        <v>30</v>
      </c>
      <c r="C41">
        <v>12.5505</v>
      </c>
      <c r="D41" t="s">
        <v>31</v>
      </c>
      <c r="H41" t="s">
        <v>32</v>
      </c>
      <c r="T41" t="s">
        <v>33</v>
      </c>
    </row>
    <row r="42" spans="1:20" x14ac:dyDescent="0.35">
      <c r="A42" t="s">
        <v>72</v>
      </c>
      <c r="B42" t="s">
        <v>30</v>
      </c>
      <c r="C42">
        <v>12.5505</v>
      </c>
      <c r="D42" t="s">
        <v>31</v>
      </c>
      <c r="H42" t="s">
        <v>32</v>
      </c>
      <c r="T42" t="s">
        <v>33</v>
      </c>
    </row>
    <row r="43" spans="1:20" x14ac:dyDescent="0.35">
      <c r="A43" t="s">
        <v>73</v>
      </c>
      <c r="B43" t="s">
        <v>30</v>
      </c>
      <c r="C43">
        <v>1.8205</v>
      </c>
      <c r="D43" t="s">
        <v>31</v>
      </c>
      <c r="H43" t="s">
        <v>32</v>
      </c>
      <c r="T43" t="s">
        <v>33</v>
      </c>
    </row>
    <row r="44" spans="1:20" x14ac:dyDescent="0.35">
      <c r="A44" t="s">
        <v>74</v>
      </c>
      <c r="B44" t="s">
        <v>30</v>
      </c>
      <c r="C44">
        <v>2.359</v>
      </c>
      <c r="D44" t="s">
        <v>31</v>
      </c>
      <c r="H44" t="s">
        <v>32</v>
      </c>
      <c r="T44" t="s">
        <v>33</v>
      </c>
    </row>
    <row r="45" spans="1:20" x14ac:dyDescent="0.35">
      <c r="A45" t="s">
        <v>75</v>
      </c>
      <c r="B45" t="s">
        <v>30</v>
      </c>
      <c r="C45">
        <v>3.4790000000000001</v>
      </c>
      <c r="D45" t="s">
        <v>31</v>
      </c>
      <c r="H45" t="s">
        <v>32</v>
      </c>
      <c r="T45" t="s">
        <v>33</v>
      </c>
    </row>
    <row r="46" spans="1:20" x14ac:dyDescent="0.35">
      <c r="A46" t="s">
        <v>76</v>
      </c>
      <c r="B46" t="s">
        <v>30</v>
      </c>
      <c r="C46">
        <v>2.359</v>
      </c>
      <c r="D46" t="s">
        <v>31</v>
      </c>
      <c r="H46" t="s">
        <v>32</v>
      </c>
      <c r="T46" t="s">
        <v>33</v>
      </c>
    </row>
    <row r="47" spans="1:20" x14ac:dyDescent="0.35">
      <c r="A47" t="s">
        <v>77</v>
      </c>
      <c r="B47" t="s">
        <v>30</v>
      </c>
      <c r="C47">
        <v>3.8405000000000005</v>
      </c>
      <c r="D47" t="s">
        <v>31</v>
      </c>
      <c r="H47" t="s">
        <v>32</v>
      </c>
      <c r="T47" t="s">
        <v>33</v>
      </c>
    </row>
    <row r="48" spans="1:20" x14ac:dyDescent="0.35">
      <c r="A48" t="s">
        <v>78</v>
      </c>
      <c r="B48" t="s">
        <v>30</v>
      </c>
      <c r="C48">
        <v>4.7605000000000004</v>
      </c>
      <c r="D48" t="s">
        <v>31</v>
      </c>
      <c r="H48" t="s">
        <v>32</v>
      </c>
      <c r="T48" t="s">
        <v>33</v>
      </c>
    </row>
    <row r="49" spans="1:20" x14ac:dyDescent="0.35">
      <c r="A49" t="s">
        <v>79</v>
      </c>
      <c r="B49" t="s">
        <v>30</v>
      </c>
      <c r="C49">
        <v>3.879</v>
      </c>
      <c r="D49" t="s">
        <v>31</v>
      </c>
      <c r="H49" t="s">
        <v>32</v>
      </c>
      <c r="T49" t="s">
        <v>33</v>
      </c>
    </row>
    <row r="50" spans="1:20" x14ac:dyDescent="0.35">
      <c r="A50" t="s">
        <v>80</v>
      </c>
      <c r="B50" t="s">
        <v>30</v>
      </c>
      <c r="C50">
        <v>3.879</v>
      </c>
      <c r="D50" t="s">
        <v>31</v>
      </c>
      <c r="H50" t="s">
        <v>32</v>
      </c>
      <c r="T50" t="s">
        <v>33</v>
      </c>
    </row>
    <row r="51" spans="1:20" x14ac:dyDescent="0.35">
      <c r="A51" t="s">
        <v>81</v>
      </c>
      <c r="B51" t="s">
        <v>30</v>
      </c>
      <c r="C51">
        <v>2.1589999999999998</v>
      </c>
      <c r="D51" t="s">
        <v>31</v>
      </c>
      <c r="H51" t="s">
        <v>32</v>
      </c>
      <c r="T51" t="s">
        <v>33</v>
      </c>
    </row>
    <row r="52" spans="1:20" x14ac:dyDescent="0.35">
      <c r="A52" t="s">
        <v>82</v>
      </c>
      <c r="B52" t="s">
        <v>30</v>
      </c>
      <c r="C52">
        <v>2.8304999999999998</v>
      </c>
      <c r="D52" t="s">
        <v>31</v>
      </c>
      <c r="H52" t="s">
        <v>32</v>
      </c>
      <c r="T52" t="s">
        <v>33</v>
      </c>
    </row>
    <row r="53" spans="1:20" x14ac:dyDescent="0.35">
      <c r="A53" t="s">
        <v>83</v>
      </c>
      <c r="B53" t="s">
        <v>30</v>
      </c>
      <c r="C53">
        <v>2.8304999999999998</v>
      </c>
      <c r="D53" t="s">
        <v>31</v>
      </c>
      <c r="H53" t="s">
        <v>32</v>
      </c>
      <c r="T53" t="s">
        <v>33</v>
      </c>
    </row>
    <row r="54" spans="1:20" x14ac:dyDescent="0.35">
      <c r="A54" t="s">
        <v>84</v>
      </c>
      <c r="B54" t="s">
        <v>30</v>
      </c>
      <c r="C54">
        <v>3.4790000000000001</v>
      </c>
      <c r="D54" t="s">
        <v>31</v>
      </c>
      <c r="H54" t="s">
        <v>32</v>
      </c>
      <c r="T54" t="s">
        <v>33</v>
      </c>
    </row>
    <row r="55" spans="1:20" x14ac:dyDescent="0.35">
      <c r="A55" t="s">
        <v>85</v>
      </c>
      <c r="B55" t="s">
        <v>30</v>
      </c>
      <c r="C55">
        <v>12.5505</v>
      </c>
      <c r="D55" t="s">
        <v>31</v>
      </c>
      <c r="H55" t="s">
        <v>32</v>
      </c>
      <c r="T55" t="s">
        <v>33</v>
      </c>
    </row>
    <row r="56" spans="1:20" x14ac:dyDescent="0.35">
      <c r="A56" t="s">
        <v>86</v>
      </c>
      <c r="B56" t="s">
        <v>30</v>
      </c>
      <c r="C56">
        <v>5.649</v>
      </c>
      <c r="D56" t="s">
        <v>31</v>
      </c>
      <c r="H56" t="s">
        <v>32</v>
      </c>
      <c r="T56" t="s">
        <v>33</v>
      </c>
    </row>
    <row r="57" spans="1:20" x14ac:dyDescent="0.35">
      <c r="A57" t="s">
        <v>87</v>
      </c>
      <c r="B57" t="s">
        <v>30</v>
      </c>
      <c r="C57">
        <v>5.649</v>
      </c>
      <c r="D57" t="s">
        <v>31</v>
      </c>
      <c r="H57" t="s">
        <v>32</v>
      </c>
      <c r="T57" t="s">
        <v>33</v>
      </c>
    </row>
    <row r="58" spans="1:20" x14ac:dyDescent="0.35">
      <c r="A58" t="s">
        <v>88</v>
      </c>
      <c r="B58" t="s">
        <v>30</v>
      </c>
      <c r="C58">
        <v>5.649</v>
      </c>
      <c r="D58" t="s">
        <v>31</v>
      </c>
      <c r="H58" t="s">
        <v>32</v>
      </c>
      <c r="T58" t="s">
        <v>33</v>
      </c>
    </row>
    <row r="59" spans="1:20" x14ac:dyDescent="0.35">
      <c r="A59" t="s">
        <v>89</v>
      </c>
      <c r="B59" t="s">
        <v>30</v>
      </c>
      <c r="C59">
        <v>6.9489999999999998</v>
      </c>
      <c r="D59" t="s">
        <v>31</v>
      </c>
      <c r="H59" t="s">
        <v>32</v>
      </c>
      <c r="T59" t="s">
        <v>33</v>
      </c>
    </row>
    <row r="60" spans="1:20" x14ac:dyDescent="0.35">
      <c r="A60" t="s">
        <v>90</v>
      </c>
      <c r="B60" t="s">
        <v>30</v>
      </c>
      <c r="C60">
        <v>6.9489999999999998</v>
      </c>
      <c r="D60" t="s">
        <v>31</v>
      </c>
      <c r="H60" t="s">
        <v>32</v>
      </c>
      <c r="T60" t="s">
        <v>33</v>
      </c>
    </row>
    <row r="61" spans="1:20" x14ac:dyDescent="0.35">
      <c r="A61" t="s">
        <v>91</v>
      </c>
      <c r="B61" t="s">
        <v>30</v>
      </c>
      <c r="C61">
        <v>3.109</v>
      </c>
      <c r="D61" t="s">
        <v>31</v>
      </c>
      <c r="H61" t="s">
        <v>32</v>
      </c>
      <c r="T61" t="s">
        <v>33</v>
      </c>
    </row>
    <row r="62" spans="1:20" x14ac:dyDescent="0.35">
      <c r="A62" t="s">
        <v>92</v>
      </c>
      <c r="B62" t="s">
        <v>30</v>
      </c>
      <c r="C62">
        <v>2.2389999999999999</v>
      </c>
      <c r="D62" t="s">
        <v>31</v>
      </c>
      <c r="H62" t="s">
        <v>32</v>
      </c>
      <c r="T62" t="s">
        <v>33</v>
      </c>
    </row>
    <row r="63" spans="1:20" x14ac:dyDescent="0.35">
      <c r="A63" t="s">
        <v>93</v>
      </c>
      <c r="B63" t="s">
        <v>30</v>
      </c>
      <c r="C63">
        <v>0.48049999999999998</v>
      </c>
      <c r="D63" t="s">
        <v>31</v>
      </c>
      <c r="H63" t="s">
        <v>32</v>
      </c>
      <c r="T63" t="s">
        <v>33</v>
      </c>
    </row>
    <row r="64" spans="1:20" x14ac:dyDescent="0.35">
      <c r="A64" t="s">
        <v>94</v>
      </c>
      <c r="B64" t="s">
        <v>30</v>
      </c>
      <c r="C64">
        <v>0.55049999999999999</v>
      </c>
      <c r="D64" t="s">
        <v>31</v>
      </c>
      <c r="H64" t="s">
        <v>32</v>
      </c>
      <c r="T64" t="s">
        <v>33</v>
      </c>
    </row>
    <row r="65" spans="1:20" x14ac:dyDescent="0.35">
      <c r="A65" t="s">
        <v>95</v>
      </c>
      <c r="B65" t="s">
        <v>30</v>
      </c>
      <c r="C65">
        <v>7.0689999999999991</v>
      </c>
      <c r="D65" t="s">
        <v>31</v>
      </c>
      <c r="H65" t="s">
        <v>32</v>
      </c>
      <c r="T65" t="s">
        <v>33</v>
      </c>
    </row>
    <row r="66" spans="1:20" x14ac:dyDescent="0.35">
      <c r="A66" t="s">
        <v>96</v>
      </c>
      <c r="B66" t="s">
        <v>30</v>
      </c>
      <c r="C66">
        <v>12.5505</v>
      </c>
      <c r="D66" t="s">
        <v>31</v>
      </c>
      <c r="H66" t="s">
        <v>32</v>
      </c>
      <c r="T66" t="s">
        <v>33</v>
      </c>
    </row>
    <row r="67" spans="1:20" x14ac:dyDescent="0.35">
      <c r="A67" t="s">
        <v>97</v>
      </c>
      <c r="B67" t="s">
        <v>30</v>
      </c>
      <c r="C67">
        <v>2.589</v>
      </c>
      <c r="D67" t="s">
        <v>31</v>
      </c>
      <c r="H67" t="s">
        <v>32</v>
      </c>
      <c r="T67" t="s">
        <v>33</v>
      </c>
    </row>
    <row r="68" spans="1:20" x14ac:dyDescent="0.35">
      <c r="A68" t="s">
        <v>98</v>
      </c>
      <c r="B68" t="s">
        <v>30</v>
      </c>
      <c r="C68">
        <v>2.819</v>
      </c>
      <c r="D68" t="s">
        <v>31</v>
      </c>
      <c r="H68" t="s">
        <v>32</v>
      </c>
      <c r="T68" t="s">
        <v>33</v>
      </c>
    </row>
    <row r="69" spans="1:20" x14ac:dyDescent="0.35">
      <c r="A69" t="s">
        <v>99</v>
      </c>
      <c r="B69" t="s">
        <v>30</v>
      </c>
      <c r="C69">
        <v>2.649</v>
      </c>
      <c r="D69" t="s">
        <v>31</v>
      </c>
      <c r="H69" t="s">
        <v>32</v>
      </c>
      <c r="T69" t="s">
        <v>33</v>
      </c>
    </row>
    <row r="70" spans="1:20" x14ac:dyDescent="0.35">
      <c r="A70" t="s">
        <v>100</v>
      </c>
      <c r="B70" t="s">
        <v>30</v>
      </c>
      <c r="C70">
        <v>15.089</v>
      </c>
      <c r="D70" t="s">
        <v>31</v>
      </c>
      <c r="H70" t="s">
        <v>32</v>
      </c>
      <c r="T70" t="s">
        <v>33</v>
      </c>
    </row>
    <row r="71" spans="1:20" x14ac:dyDescent="0.35">
      <c r="A71" t="s">
        <v>101</v>
      </c>
      <c r="B71" t="s">
        <v>30</v>
      </c>
      <c r="C71">
        <v>0.26050000000000001</v>
      </c>
      <c r="D71" t="s">
        <v>31</v>
      </c>
      <c r="H71" t="s">
        <v>32</v>
      </c>
      <c r="T71" t="s">
        <v>33</v>
      </c>
    </row>
    <row r="72" spans="1:20" x14ac:dyDescent="0.35">
      <c r="A72" t="s">
        <v>102</v>
      </c>
      <c r="B72" t="s">
        <v>30</v>
      </c>
      <c r="C72">
        <v>0.58050000000000013</v>
      </c>
      <c r="D72" t="s">
        <v>31</v>
      </c>
      <c r="H72" t="s">
        <v>32</v>
      </c>
      <c r="T72" t="s">
        <v>33</v>
      </c>
    </row>
    <row r="73" spans="1:20" x14ac:dyDescent="0.35">
      <c r="A73" t="s">
        <v>103</v>
      </c>
      <c r="B73" t="s">
        <v>30</v>
      </c>
      <c r="C73">
        <v>0.1305</v>
      </c>
      <c r="D73" t="s">
        <v>31</v>
      </c>
      <c r="H73" t="s">
        <v>32</v>
      </c>
      <c r="T73" t="s">
        <v>33</v>
      </c>
    </row>
    <row r="74" spans="1:20" x14ac:dyDescent="0.35">
      <c r="A74" t="s">
        <v>104</v>
      </c>
      <c r="B74" t="s">
        <v>30</v>
      </c>
      <c r="C74">
        <v>5.5490000000000004</v>
      </c>
      <c r="D74" t="s">
        <v>31</v>
      </c>
      <c r="H74" t="s">
        <v>32</v>
      </c>
      <c r="T74" t="s">
        <v>33</v>
      </c>
    </row>
    <row r="75" spans="1:20" x14ac:dyDescent="0.35">
      <c r="A75" t="s">
        <v>105</v>
      </c>
      <c r="B75" t="s">
        <v>30</v>
      </c>
      <c r="C75">
        <v>1.3905000000000001</v>
      </c>
      <c r="D75" t="s">
        <v>31</v>
      </c>
      <c r="H75" t="s">
        <v>32</v>
      </c>
      <c r="T75" t="s">
        <v>33</v>
      </c>
    </row>
    <row r="76" spans="1:20" x14ac:dyDescent="0.35">
      <c r="A76" t="s">
        <v>106</v>
      </c>
      <c r="B76" t="s">
        <v>30</v>
      </c>
      <c r="C76">
        <v>1.3905000000000001</v>
      </c>
      <c r="D76" t="s">
        <v>31</v>
      </c>
      <c r="H76" t="s">
        <v>32</v>
      </c>
      <c r="T76" t="s">
        <v>33</v>
      </c>
    </row>
    <row r="77" spans="1:20" x14ac:dyDescent="0.35">
      <c r="A77" t="s">
        <v>107</v>
      </c>
      <c r="B77" t="s">
        <v>30</v>
      </c>
      <c r="C77">
        <v>1.0505</v>
      </c>
      <c r="D77" t="s">
        <v>31</v>
      </c>
      <c r="H77" t="s">
        <v>32</v>
      </c>
      <c r="T77" t="s">
        <v>33</v>
      </c>
    </row>
    <row r="78" spans="1:20" x14ac:dyDescent="0.35">
      <c r="A78" t="s">
        <v>108</v>
      </c>
      <c r="B78" t="s">
        <v>30</v>
      </c>
      <c r="C78">
        <v>1.0505</v>
      </c>
      <c r="D78" t="s">
        <v>31</v>
      </c>
      <c r="H78" t="s">
        <v>32</v>
      </c>
      <c r="T78" t="s">
        <v>33</v>
      </c>
    </row>
    <row r="79" spans="1:20" x14ac:dyDescent="0.35">
      <c r="A79" t="s">
        <v>109</v>
      </c>
      <c r="B79" t="s">
        <v>30</v>
      </c>
      <c r="C79">
        <v>2.1604999999999994</v>
      </c>
      <c r="D79" t="s">
        <v>31</v>
      </c>
      <c r="H79" t="s">
        <v>32</v>
      </c>
      <c r="T79" t="s">
        <v>33</v>
      </c>
    </row>
    <row r="80" spans="1:20" x14ac:dyDescent="0.35">
      <c r="A80" t="s">
        <v>110</v>
      </c>
      <c r="B80" t="s">
        <v>30</v>
      </c>
      <c r="C80">
        <v>3.4790000000000001</v>
      </c>
      <c r="D80" t="s">
        <v>31</v>
      </c>
      <c r="H80" t="s">
        <v>32</v>
      </c>
      <c r="T80" t="s">
        <v>33</v>
      </c>
    </row>
    <row r="81" spans="1:20" x14ac:dyDescent="0.35">
      <c r="A81" t="s">
        <v>111</v>
      </c>
      <c r="B81" t="s">
        <v>30</v>
      </c>
      <c r="C81">
        <v>3.4790000000000001</v>
      </c>
      <c r="D81" t="s">
        <v>31</v>
      </c>
      <c r="H81" t="s">
        <v>32</v>
      </c>
      <c r="T81" t="s">
        <v>33</v>
      </c>
    </row>
    <row r="82" spans="1:20" x14ac:dyDescent="0.35">
      <c r="A82" t="s">
        <v>112</v>
      </c>
      <c r="B82" t="s">
        <v>30</v>
      </c>
      <c r="C82">
        <v>3.4790000000000001</v>
      </c>
      <c r="D82" t="s">
        <v>31</v>
      </c>
      <c r="H82" t="s">
        <v>32</v>
      </c>
      <c r="T82" t="s">
        <v>33</v>
      </c>
    </row>
    <row r="83" spans="1:20" x14ac:dyDescent="0.35">
      <c r="A83" t="s">
        <v>113</v>
      </c>
      <c r="B83" t="s">
        <v>30</v>
      </c>
      <c r="C83">
        <v>13.230499999999999</v>
      </c>
      <c r="D83" t="s">
        <v>31</v>
      </c>
      <c r="H83" t="s">
        <v>32</v>
      </c>
      <c r="T83" t="s">
        <v>33</v>
      </c>
    </row>
    <row r="84" spans="1:20" x14ac:dyDescent="0.35">
      <c r="A84" t="s">
        <v>114</v>
      </c>
      <c r="B84" t="s">
        <v>30</v>
      </c>
      <c r="C84">
        <v>2.109</v>
      </c>
      <c r="D84" t="s">
        <v>31</v>
      </c>
      <c r="H84" t="s">
        <v>32</v>
      </c>
      <c r="T84" t="s">
        <v>33</v>
      </c>
    </row>
    <row r="85" spans="1:20" x14ac:dyDescent="0.35">
      <c r="A85" t="s">
        <v>115</v>
      </c>
      <c r="B85" t="s">
        <v>30</v>
      </c>
      <c r="C85">
        <v>9.3190000000000008</v>
      </c>
      <c r="D85" t="s">
        <v>31</v>
      </c>
      <c r="H85" t="s">
        <v>32</v>
      </c>
      <c r="T85" t="s">
        <v>33</v>
      </c>
    </row>
    <row r="86" spans="1:20" x14ac:dyDescent="0.35">
      <c r="A86" t="s">
        <v>116</v>
      </c>
      <c r="B86" t="s">
        <v>30</v>
      </c>
      <c r="C86">
        <v>2.1589999999999998</v>
      </c>
      <c r="D86" t="s">
        <v>31</v>
      </c>
      <c r="H86" t="s">
        <v>32</v>
      </c>
      <c r="T86" t="s">
        <v>33</v>
      </c>
    </row>
    <row r="87" spans="1:20" x14ac:dyDescent="0.35">
      <c r="A87" t="s">
        <v>117</v>
      </c>
      <c r="B87" t="s">
        <v>30</v>
      </c>
      <c r="C87">
        <v>3.4790000000000001</v>
      </c>
      <c r="D87" t="s">
        <v>31</v>
      </c>
      <c r="H87" t="s">
        <v>32</v>
      </c>
      <c r="T87" t="s">
        <v>33</v>
      </c>
    </row>
    <row r="88" spans="1:20" x14ac:dyDescent="0.35">
      <c r="A88" t="s">
        <v>118</v>
      </c>
      <c r="B88" t="s">
        <v>30</v>
      </c>
      <c r="C88">
        <v>0.64049999999999996</v>
      </c>
      <c r="D88" t="s">
        <v>31</v>
      </c>
      <c r="H88" t="s">
        <v>32</v>
      </c>
      <c r="T88" t="s">
        <v>33</v>
      </c>
    </row>
    <row r="89" spans="1:20" x14ac:dyDescent="0.35">
      <c r="A89" t="s">
        <v>119</v>
      </c>
      <c r="B89" t="s">
        <v>30</v>
      </c>
      <c r="C89">
        <v>0.74</v>
      </c>
      <c r="D89" t="s">
        <v>31</v>
      </c>
      <c r="H89" t="s">
        <v>32</v>
      </c>
      <c r="T89" t="s">
        <v>33</v>
      </c>
    </row>
    <row r="90" spans="1:20" x14ac:dyDescent="0.35">
      <c r="A90" t="s">
        <v>120</v>
      </c>
      <c r="B90" t="s">
        <v>30</v>
      </c>
      <c r="C90">
        <v>1.5305000000000002</v>
      </c>
      <c r="D90" t="s">
        <v>31</v>
      </c>
      <c r="H90" t="s">
        <v>32</v>
      </c>
      <c r="T90" t="s">
        <v>33</v>
      </c>
    </row>
    <row r="91" spans="1:20" x14ac:dyDescent="0.35">
      <c r="A91" t="s">
        <v>121</v>
      </c>
      <c r="B91" t="s">
        <v>30</v>
      </c>
      <c r="C91">
        <v>1.5005000000000002</v>
      </c>
      <c r="D91" t="s">
        <v>31</v>
      </c>
      <c r="H91" t="s">
        <v>32</v>
      </c>
      <c r="T91" t="s">
        <v>33</v>
      </c>
    </row>
    <row r="92" spans="1:20" x14ac:dyDescent="0.35">
      <c r="A92" t="s">
        <v>122</v>
      </c>
      <c r="B92" t="s">
        <v>30</v>
      </c>
      <c r="C92">
        <v>0.26050000000000001</v>
      </c>
      <c r="D92" t="s">
        <v>31</v>
      </c>
      <c r="H92" t="s">
        <v>32</v>
      </c>
      <c r="T92" t="s">
        <v>33</v>
      </c>
    </row>
    <row r="93" spans="1:20" x14ac:dyDescent="0.35">
      <c r="A93" t="s">
        <v>123</v>
      </c>
      <c r="B93" t="s">
        <v>30</v>
      </c>
      <c r="C93">
        <v>3.109</v>
      </c>
      <c r="D93" t="s">
        <v>31</v>
      </c>
      <c r="H93" t="s">
        <v>32</v>
      </c>
      <c r="T93" t="s">
        <v>33</v>
      </c>
    </row>
    <row r="94" spans="1:20" x14ac:dyDescent="0.35">
      <c r="A94" t="s">
        <v>124</v>
      </c>
      <c r="B94" t="s">
        <v>30</v>
      </c>
      <c r="C94">
        <v>0.33050000000000007</v>
      </c>
      <c r="D94" t="s">
        <v>31</v>
      </c>
      <c r="H94" t="s">
        <v>32</v>
      </c>
      <c r="T94" t="s">
        <v>33</v>
      </c>
    </row>
    <row r="95" spans="1:20" x14ac:dyDescent="0.35">
      <c r="A95" t="s">
        <v>125</v>
      </c>
      <c r="B95" t="s">
        <v>30</v>
      </c>
      <c r="C95">
        <v>0.18049999999999999</v>
      </c>
      <c r="D95" t="s">
        <v>31</v>
      </c>
      <c r="H95" t="s">
        <v>32</v>
      </c>
      <c r="T95" t="s">
        <v>33</v>
      </c>
    </row>
    <row r="96" spans="1:20" x14ac:dyDescent="0.35">
      <c r="A96" t="s">
        <v>126</v>
      </c>
      <c r="B96" t="s">
        <v>30</v>
      </c>
      <c r="C96">
        <v>2.2989999999999999</v>
      </c>
      <c r="D96" t="s">
        <v>31</v>
      </c>
      <c r="H96" t="s">
        <v>32</v>
      </c>
      <c r="T96" t="s">
        <v>33</v>
      </c>
    </row>
    <row r="97" spans="1:20" x14ac:dyDescent="0.35">
      <c r="A97" t="s">
        <v>127</v>
      </c>
      <c r="B97" t="s">
        <v>30</v>
      </c>
      <c r="C97">
        <v>0.33050000000000002</v>
      </c>
      <c r="D97" t="s">
        <v>31</v>
      </c>
      <c r="H97" t="s">
        <v>32</v>
      </c>
      <c r="T97" t="s">
        <v>33</v>
      </c>
    </row>
    <row r="98" spans="1:20" x14ac:dyDescent="0.35">
      <c r="A98" t="s">
        <v>128</v>
      </c>
      <c r="B98" t="s">
        <v>30</v>
      </c>
      <c r="C98">
        <v>0.51049999999999995</v>
      </c>
      <c r="D98" t="s">
        <v>31</v>
      </c>
      <c r="H98" t="s">
        <v>32</v>
      </c>
      <c r="T98" t="s">
        <v>33</v>
      </c>
    </row>
    <row r="99" spans="1:20" x14ac:dyDescent="0.35">
      <c r="A99" t="s">
        <v>129</v>
      </c>
      <c r="B99" t="s">
        <v>30</v>
      </c>
      <c r="C99">
        <v>3.819</v>
      </c>
      <c r="D99" t="s">
        <v>31</v>
      </c>
      <c r="H99" t="s">
        <v>32</v>
      </c>
      <c r="T99" t="s">
        <v>33</v>
      </c>
    </row>
    <row r="100" spans="1:20" x14ac:dyDescent="0.35">
      <c r="A100" t="s">
        <v>130</v>
      </c>
      <c r="B100" t="s">
        <v>30</v>
      </c>
      <c r="C100">
        <v>5.649</v>
      </c>
      <c r="D100" t="s">
        <v>31</v>
      </c>
      <c r="H100" t="s">
        <v>32</v>
      </c>
      <c r="T100" t="s">
        <v>33</v>
      </c>
    </row>
    <row r="101" spans="1:20" x14ac:dyDescent="0.35">
      <c r="A101" t="s">
        <v>131</v>
      </c>
      <c r="B101" t="s">
        <v>30</v>
      </c>
      <c r="C101">
        <v>11.1305</v>
      </c>
      <c r="D101" t="s">
        <v>31</v>
      </c>
      <c r="H101" t="s">
        <v>32</v>
      </c>
      <c r="T101" t="s">
        <v>33</v>
      </c>
    </row>
    <row r="102" spans="1:20" x14ac:dyDescent="0.35">
      <c r="A102" t="s">
        <v>132</v>
      </c>
      <c r="B102" t="s">
        <v>30</v>
      </c>
      <c r="C102">
        <v>0.48049999999999998</v>
      </c>
      <c r="D102" t="s">
        <v>31</v>
      </c>
      <c r="H102" t="s">
        <v>32</v>
      </c>
      <c r="T102" t="s">
        <v>33</v>
      </c>
    </row>
    <row r="103" spans="1:20" x14ac:dyDescent="0.35">
      <c r="A103" t="s">
        <v>133</v>
      </c>
      <c r="B103" t="s">
        <v>30</v>
      </c>
      <c r="C103">
        <v>7.0689999999999991</v>
      </c>
      <c r="D103" t="s">
        <v>31</v>
      </c>
      <c r="H103" t="s">
        <v>32</v>
      </c>
      <c r="T103" t="s">
        <v>33</v>
      </c>
    </row>
    <row r="104" spans="1:20" x14ac:dyDescent="0.35">
      <c r="A104" t="s">
        <v>134</v>
      </c>
      <c r="B104" t="s">
        <v>30</v>
      </c>
      <c r="C104">
        <v>7.0689999999999991</v>
      </c>
      <c r="D104" t="s">
        <v>31</v>
      </c>
      <c r="H104" t="s">
        <v>32</v>
      </c>
      <c r="T104" t="s">
        <v>33</v>
      </c>
    </row>
    <row r="105" spans="1:20" x14ac:dyDescent="0.35">
      <c r="A105" t="s">
        <v>135</v>
      </c>
      <c r="B105" t="s">
        <v>30</v>
      </c>
      <c r="C105">
        <v>7.0689999999999991</v>
      </c>
      <c r="D105" t="s">
        <v>31</v>
      </c>
      <c r="H105" t="s">
        <v>32</v>
      </c>
      <c r="T105" t="s">
        <v>33</v>
      </c>
    </row>
    <row r="106" spans="1:20" x14ac:dyDescent="0.35">
      <c r="A106" t="s">
        <v>136</v>
      </c>
      <c r="B106" t="s">
        <v>30</v>
      </c>
      <c r="C106">
        <v>0.1605</v>
      </c>
      <c r="D106" t="s">
        <v>31</v>
      </c>
      <c r="H106" t="s">
        <v>32</v>
      </c>
      <c r="T106" t="s">
        <v>33</v>
      </c>
    </row>
    <row r="107" spans="1:20" x14ac:dyDescent="0.35">
      <c r="A107" t="s">
        <v>137</v>
      </c>
      <c r="B107" t="s">
        <v>30</v>
      </c>
      <c r="C107">
        <v>0.1605</v>
      </c>
      <c r="D107" t="s">
        <v>31</v>
      </c>
      <c r="H107" t="s">
        <v>32</v>
      </c>
      <c r="T107" t="s">
        <v>33</v>
      </c>
    </row>
    <row r="108" spans="1:20" x14ac:dyDescent="0.35">
      <c r="A108" t="s">
        <v>138</v>
      </c>
      <c r="B108" t="s">
        <v>30</v>
      </c>
      <c r="C108">
        <v>12.5505</v>
      </c>
      <c r="D108" t="s">
        <v>31</v>
      </c>
      <c r="H108" t="s">
        <v>32</v>
      </c>
      <c r="T108" t="s">
        <v>33</v>
      </c>
    </row>
    <row r="109" spans="1:20" x14ac:dyDescent="0.35">
      <c r="A109" t="s">
        <v>139</v>
      </c>
      <c r="B109" t="s">
        <v>30</v>
      </c>
      <c r="C109">
        <v>7.3289999999999997</v>
      </c>
      <c r="D109" t="s">
        <v>31</v>
      </c>
      <c r="H109" t="s">
        <v>32</v>
      </c>
      <c r="T109" t="s">
        <v>33</v>
      </c>
    </row>
    <row r="110" spans="1:20" x14ac:dyDescent="0.35">
      <c r="A110" t="s">
        <v>140</v>
      </c>
      <c r="B110" t="s">
        <v>30</v>
      </c>
      <c r="C110">
        <v>7.3289999999999997</v>
      </c>
      <c r="D110" t="s">
        <v>31</v>
      </c>
      <c r="H110" t="s">
        <v>32</v>
      </c>
      <c r="T110" t="s">
        <v>33</v>
      </c>
    </row>
    <row r="111" spans="1:20" x14ac:dyDescent="0.35">
      <c r="A111" t="s">
        <v>141</v>
      </c>
      <c r="B111" t="s">
        <v>30</v>
      </c>
      <c r="C111">
        <v>0.48049999999999998</v>
      </c>
      <c r="D111" t="s">
        <v>31</v>
      </c>
      <c r="H111" t="s">
        <v>32</v>
      </c>
      <c r="T111" t="s">
        <v>33</v>
      </c>
    </row>
    <row r="112" spans="1:20" x14ac:dyDescent="0.35">
      <c r="A112" t="s">
        <v>142</v>
      </c>
      <c r="B112" t="s">
        <v>30</v>
      </c>
      <c r="C112">
        <v>1.5005000000000002</v>
      </c>
      <c r="D112" t="s">
        <v>31</v>
      </c>
      <c r="H112" t="s">
        <v>32</v>
      </c>
      <c r="T112" t="s">
        <v>33</v>
      </c>
    </row>
    <row r="113" spans="1:20" x14ac:dyDescent="0.35">
      <c r="A113" t="s">
        <v>143</v>
      </c>
      <c r="B113" t="s">
        <v>30</v>
      </c>
      <c r="C113">
        <v>0.53049999999999997</v>
      </c>
      <c r="D113" t="s">
        <v>31</v>
      </c>
      <c r="H113" t="s">
        <v>32</v>
      </c>
      <c r="T113" t="s">
        <v>33</v>
      </c>
    </row>
    <row r="114" spans="1:20" x14ac:dyDescent="0.35">
      <c r="A114" t="s">
        <v>144</v>
      </c>
      <c r="B114" t="s">
        <v>30</v>
      </c>
      <c r="C114">
        <v>2.2090000000000001</v>
      </c>
      <c r="D114" t="s">
        <v>31</v>
      </c>
      <c r="H114" t="s">
        <v>32</v>
      </c>
      <c r="T114" t="s">
        <v>33</v>
      </c>
    </row>
    <row r="115" spans="1:20" x14ac:dyDescent="0.35">
      <c r="A115" t="s">
        <v>145</v>
      </c>
      <c r="B115" t="s">
        <v>30</v>
      </c>
      <c r="C115">
        <v>0.53049999999999997</v>
      </c>
      <c r="D115" t="s">
        <v>31</v>
      </c>
      <c r="H115" t="s">
        <v>32</v>
      </c>
      <c r="T115" t="s">
        <v>33</v>
      </c>
    </row>
    <row r="116" spans="1:20" x14ac:dyDescent="0.35">
      <c r="A116" t="s">
        <v>146</v>
      </c>
      <c r="B116" t="s">
        <v>30</v>
      </c>
      <c r="C116">
        <v>2.8604999999999996</v>
      </c>
      <c r="D116" t="s">
        <v>31</v>
      </c>
      <c r="H116" t="s">
        <v>32</v>
      </c>
      <c r="T116" t="s">
        <v>33</v>
      </c>
    </row>
    <row r="117" spans="1:20" x14ac:dyDescent="0.35">
      <c r="A117" t="s">
        <v>147</v>
      </c>
      <c r="B117" t="s">
        <v>30</v>
      </c>
      <c r="C117">
        <v>2.8604999999999996</v>
      </c>
      <c r="D117" t="s">
        <v>31</v>
      </c>
      <c r="H117" t="s">
        <v>32</v>
      </c>
      <c r="T117" t="s">
        <v>33</v>
      </c>
    </row>
    <row r="118" spans="1:20" x14ac:dyDescent="0.35">
      <c r="A118" t="s">
        <v>148</v>
      </c>
      <c r="B118" t="s">
        <v>30</v>
      </c>
      <c r="C118">
        <v>2.8604999999999996</v>
      </c>
      <c r="D118" t="s">
        <v>31</v>
      </c>
      <c r="H118" t="s">
        <v>32</v>
      </c>
      <c r="T118" t="s">
        <v>33</v>
      </c>
    </row>
    <row r="119" spans="1:20" x14ac:dyDescent="0.35">
      <c r="A119" t="s">
        <v>149</v>
      </c>
      <c r="B119" t="s">
        <v>30</v>
      </c>
      <c r="C119">
        <v>2.1989999999999998</v>
      </c>
      <c r="D119" t="s">
        <v>31</v>
      </c>
      <c r="H119" t="s">
        <v>32</v>
      </c>
      <c r="T119" t="s">
        <v>33</v>
      </c>
    </row>
    <row r="120" spans="1:20" x14ac:dyDescent="0.35">
      <c r="A120" t="s">
        <v>150</v>
      </c>
      <c r="B120" t="s">
        <v>30</v>
      </c>
      <c r="C120">
        <v>1.28</v>
      </c>
      <c r="D120" t="s">
        <v>31</v>
      </c>
      <c r="H120" t="s">
        <v>32</v>
      </c>
      <c r="T120" t="s">
        <v>33</v>
      </c>
    </row>
    <row r="121" spans="1:20" x14ac:dyDescent="0.35">
      <c r="A121" t="s">
        <v>151</v>
      </c>
      <c r="B121" t="s">
        <v>30</v>
      </c>
      <c r="C121">
        <v>0.79</v>
      </c>
      <c r="D121" t="s">
        <v>31</v>
      </c>
      <c r="H121" t="s">
        <v>32</v>
      </c>
      <c r="T121" t="s">
        <v>33</v>
      </c>
    </row>
    <row r="122" spans="1:20" x14ac:dyDescent="0.35">
      <c r="A122" t="s">
        <v>152</v>
      </c>
      <c r="B122" t="s">
        <v>30</v>
      </c>
      <c r="C122">
        <v>0.96500000000000008</v>
      </c>
      <c r="D122" t="s">
        <v>31</v>
      </c>
      <c r="H122" t="s">
        <v>32</v>
      </c>
      <c r="T122" t="s">
        <v>33</v>
      </c>
    </row>
    <row r="123" spans="1:20" x14ac:dyDescent="0.35">
      <c r="A123" t="s">
        <v>153</v>
      </c>
      <c r="B123" t="s">
        <v>30</v>
      </c>
      <c r="C123">
        <v>8.5190000000000001</v>
      </c>
      <c r="D123" t="s">
        <v>31</v>
      </c>
      <c r="H123" t="s">
        <v>32</v>
      </c>
      <c r="T123" t="s">
        <v>33</v>
      </c>
    </row>
    <row r="124" spans="1:20" x14ac:dyDescent="0.35">
      <c r="A124" t="s">
        <v>154</v>
      </c>
      <c r="B124" t="s">
        <v>30</v>
      </c>
      <c r="C124">
        <v>2.2890000000000001</v>
      </c>
      <c r="D124" t="s">
        <v>31</v>
      </c>
      <c r="H124" t="s">
        <v>32</v>
      </c>
      <c r="T124" t="s">
        <v>33</v>
      </c>
    </row>
    <row r="125" spans="1:20" x14ac:dyDescent="0.35">
      <c r="A125" t="s">
        <v>155</v>
      </c>
      <c r="B125" t="s">
        <v>30</v>
      </c>
      <c r="C125">
        <v>2.2890000000000001</v>
      </c>
      <c r="D125" t="s">
        <v>31</v>
      </c>
      <c r="H125" t="s">
        <v>32</v>
      </c>
      <c r="T125" t="s">
        <v>33</v>
      </c>
    </row>
    <row r="126" spans="1:20" x14ac:dyDescent="0.35">
      <c r="A126" t="s">
        <v>156</v>
      </c>
      <c r="B126" t="s">
        <v>30</v>
      </c>
      <c r="C126">
        <v>4.7605000000000004</v>
      </c>
      <c r="D126" t="s">
        <v>31</v>
      </c>
      <c r="H126" t="s">
        <v>32</v>
      </c>
      <c r="T126" t="s">
        <v>33</v>
      </c>
    </row>
    <row r="127" spans="1:20" x14ac:dyDescent="0.35">
      <c r="A127" t="s">
        <v>157</v>
      </c>
      <c r="B127" t="s">
        <v>30</v>
      </c>
      <c r="C127">
        <v>6.9489999999999998</v>
      </c>
      <c r="D127" t="s">
        <v>31</v>
      </c>
      <c r="H127" t="s">
        <v>32</v>
      </c>
      <c r="T127" t="s">
        <v>33</v>
      </c>
    </row>
    <row r="128" spans="1:20" x14ac:dyDescent="0.35">
      <c r="A128" t="s">
        <v>158</v>
      </c>
      <c r="B128" t="s">
        <v>30</v>
      </c>
      <c r="C128">
        <v>6.9489999999999998</v>
      </c>
      <c r="D128" t="s">
        <v>31</v>
      </c>
      <c r="H128" t="s">
        <v>32</v>
      </c>
      <c r="T128" t="s">
        <v>33</v>
      </c>
    </row>
    <row r="129" spans="1:20" x14ac:dyDescent="0.35">
      <c r="A129" t="s">
        <v>159</v>
      </c>
      <c r="B129" t="s">
        <v>30</v>
      </c>
      <c r="C129">
        <v>14.529</v>
      </c>
      <c r="D129" t="s">
        <v>31</v>
      </c>
      <c r="H129" t="s">
        <v>32</v>
      </c>
      <c r="T129" t="s">
        <v>33</v>
      </c>
    </row>
    <row r="130" spans="1:20" x14ac:dyDescent="0.35">
      <c r="A130" t="s">
        <v>160</v>
      </c>
      <c r="B130" t="s">
        <v>30</v>
      </c>
      <c r="C130">
        <v>12.5505</v>
      </c>
      <c r="D130" t="s">
        <v>31</v>
      </c>
      <c r="H130" t="s">
        <v>32</v>
      </c>
      <c r="T130" t="s">
        <v>33</v>
      </c>
    </row>
    <row r="131" spans="1:20" x14ac:dyDescent="0.35">
      <c r="A131" t="s">
        <v>161</v>
      </c>
      <c r="B131" t="s">
        <v>30</v>
      </c>
      <c r="C131">
        <v>0.78800000000000014</v>
      </c>
      <c r="D131" t="s">
        <v>31</v>
      </c>
      <c r="H131" t="s">
        <v>32</v>
      </c>
      <c r="T131" t="s">
        <v>33</v>
      </c>
    </row>
    <row r="132" spans="1:20" x14ac:dyDescent="0.35">
      <c r="A132" t="s">
        <v>162</v>
      </c>
      <c r="B132" t="s">
        <v>30</v>
      </c>
      <c r="C132">
        <v>8.1189999999999998</v>
      </c>
      <c r="D132" t="s">
        <v>31</v>
      </c>
      <c r="H132" t="s">
        <v>32</v>
      </c>
      <c r="T132" t="s">
        <v>33</v>
      </c>
    </row>
    <row r="133" spans="1:20" x14ac:dyDescent="0.35">
      <c r="A133" t="s">
        <v>163</v>
      </c>
      <c r="B133" t="s">
        <v>30</v>
      </c>
      <c r="C133">
        <v>1.3905000000000001</v>
      </c>
      <c r="D133" t="s">
        <v>31</v>
      </c>
      <c r="H133" t="s">
        <v>32</v>
      </c>
      <c r="T133" t="s">
        <v>33</v>
      </c>
    </row>
    <row r="134" spans="1:20" x14ac:dyDescent="0.35">
      <c r="A134" t="s">
        <v>164</v>
      </c>
      <c r="B134" t="s">
        <v>30</v>
      </c>
      <c r="C134">
        <v>1.3905000000000001</v>
      </c>
      <c r="D134" t="s">
        <v>31</v>
      </c>
      <c r="H134" t="s">
        <v>32</v>
      </c>
      <c r="T134" t="s">
        <v>33</v>
      </c>
    </row>
    <row r="135" spans="1:20" x14ac:dyDescent="0.35">
      <c r="A135" t="s">
        <v>165</v>
      </c>
      <c r="B135" t="s">
        <v>30</v>
      </c>
      <c r="C135">
        <v>1.3905000000000001</v>
      </c>
      <c r="D135" t="s">
        <v>31</v>
      </c>
      <c r="H135" t="s">
        <v>32</v>
      </c>
      <c r="T135" t="s">
        <v>33</v>
      </c>
    </row>
    <row r="136" spans="1:20" x14ac:dyDescent="0.35">
      <c r="A136" t="s">
        <v>166</v>
      </c>
      <c r="B136" t="s">
        <v>30</v>
      </c>
      <c r="C136">
        <v>1.6705000000000001</v>
      </c>
      <c r="D136" t="s">
        <v>31</v>
      </c>
      <c r="H136" t="s">
        <v>32</v>
      </c>
      <c r="T136" t="s">
        <v>33</v>
      </c>
    </row>
    <row r="137" spans="1:20" x14ac:dyDescent="0.35">
      <c r="A137" t="s">
        <v>167</v>
      </c>
      <c r="B137" t="s">
        <v>30</v>
      </c>
      <c r="C137">
        <v>1.6705000000000001</v>
      </c>
      <c r="D137" t="s">
        <v>31</v>
      </c>
      <c r="H137" t="s">
        <v>32</v>
      </c>
      <c r="T137" t="s">
        <v>33</v>
      </c>
    </row>
    <row r="138" spans="1:20" x14ac:dyDescent="0.35">
      <c r="A138" t="s">
        <v>168</v>
      </c>
      <c r="B138" t="s">
        <v>30</v>
      </c>
      <c r="C138">
        <v>1.6705000000000001</v>
      </c>
      <c r="D138" t="s">
        <v>31</v>
      </c>
      <c r="H138" t="s">
        <v>32</v>
      </c>
      <c r="T138" t="s">
        <v>33</v>
      </c>
    </row>
    <row r="139" spans="1:20" x14ac:dyDescent="0.35">
      <c r="A139" t="s">
        <v>169</v>
      </c>
      <c r="B139" t="s">
        <v>30</v>
      </c>
      <c r="C139">
        <v>1.6705000000000001</v>
      </c>
      <c r="D139" t="s">
        <v>31</v>
      </c>
      <c r="H139" t="s">
        <v>32</v>
      </c>
      <c r="T139" t="s">
        <v>33</v>
      </c>
    </row>
    <row r="140" spans="1:20" x14ac:dyDescent="0.35">
      <c r="A140" t="s">
        <v>170</v>
      </c>
      <c r="B140" t="s">
        <v>30</v>
      </c>
      <c r="C140">
        <v>3.569</v>
      </c>
      <c r="D140" t="s">
        <v>31</v>
      </c>
      <c r="H140" t="s">
        <v>32</v>
      </c>
      <c r="T140" t="s">
        <v>33</v>
      </c>
    </row>
    <row r="141" spans="1:20" x14ac:dyDescent="0.35">
      <c r="A141" t="s">
        <v>171</v>
      </c>
      <c r="B141" t="s">
        <v>30</v>
      </c>
      <c r="C141">
        <v>3.4790000000000001</v>
      </c>
      <c r="D141" t="s">
        <v>31</v>
      </c>
      <c r="H141" t="s">
        <v>32</v>
      </c>
      <c r="T141" t="s">
        <v>33</v>
      </c>
    </row>
    <row r="142" spans="1:20" x14ac:dyDescent="0.35">
      <c r="A142" t="s">
        <v>172</v>
      </c>
      <c r="B142" t="s">
        <v>30</v>
      </c>
      <c r="C142">
        <v>1.0505</v>
      </c>
      <c r="D142" t="s">
        <v>31</v>
      </c>
      <c r="H142" t="s">
        <v>32</v>
      </c>
      <c r="T142" t="s">
        <v>33</v>
      </c>
    </row>
    <row r="143" spans="1:20" x14ac:dyDescent="0.35">
      <c r="A143" t="s">
        <v>173</v>
      </c>
      <c r="B143" t="s">
        <v>30</v>
      </c>
      <c r="C143">
        <v>0.18049999999999999</v>
      </c>
      <c r="D143" t="s">
        <v>31</v>
      </c>
      <c r="H143" t="s">
        <v>32</v>
      </c>
      <c r="T143" t="s">
        <v>33</v>
      </c>
    </row>
    <row r="144" spans="1:20" x14ac:dyDescent="0.35">
      <c r="A144" t="s">
        <v>174</v>
      </c>
      <c r="B144" t="s">
        <v>30</v>
      </c>
      <c r="C144">
        <v>0.41049999999999998</v>
      </c>
      <c r="D144" t="s">
        <v>31</v>
      </c>
      <c r="H144" t="s">
        <v>32</v>
      </c>
      <c r="T144" t="s">
        <v>33</v>
      </c>
    </row>
    <row r="145" spans="1:20" x14ac:dyDescent="0.35">
      <c r="A145" t="s">
        <v>175</v>
      </c>
      <c r="B145" t="s">
        <v>30</v>
      </c>
      <c r="C145">
        <v>0.53049999999999997</v>
      </c>
      <c r="D145" t="s">
        <v>31</v>
      </c>
      <c r="H145" t="s">
        <v>32</v>
      </c>
      <c r="T145" t="s">
        <v>33</v>
      </c>
    </row>
    <row r="146" spans="1:20" x14ac:dyDescent="0.35">
      <c r="A146" t="s">
        <v>176</v>
      </c>
      <c r="B146" t="s">
        <v>30</v>
      </c>
      <c r="C146">
        <v>2.6989999999999998</v>
      </c>
      <c r="D146" t="s">
        <v>31</v>
      </c>
      <c r="H146" t="s">
        <v>32</v>
      </c>
      <c r="T146" t="s">
        <v>33</v>
      </c>
    </row>
    <row r="147" spans="1:20" x14ac:dyDescent="0.35">
      <c r="A147" t="s">
        <v>177</v>
      </c>
      <c r="B147" t="s">
        <v>30</v>
      </c>
      <c r="C147">
        <v>1.5005000000000002</v>
      </c>
      <c r="D147" t="s">
        <v>31</v>
      </c>
      <c r="H147" t="s">
        <v>32</v>
      </c>
      <c r="T147" t="s">
        <v>33</v>
      </c>
    </row>
    <row r="148" spans="1:20" x14ac:dyDescent="0.35">
      <c r="A148" t="s">
        <v>178</v>
      </c>
      <c r="B148" t="s">
        <v>30</v>
      </c>
      <c r="C148">
        <v>1.5405</v>
      </c>
      <c r="D148" t="s">
        <v>31</v>
      </c>
      <c r="H148" t="s">
        <v>32</v>
      </c>
      <c r="T148" t="s">
        <v>33</v>
      </c>
    </row>
    <row r="149" spans="1:20" x14ac:dyDescent="0.35">
      <c r="A149" t="s">
        <v>179</v>
      </c>
      <c r="B149" t="s">
        <v>30</v>
      </c>
      <c r="C149">
        <v>0.86050000000000004</v>
      </c>
      <c r="D149" t="s">
        <v>31</v>
      </c>
      <c r="H149" t="s">
        <v>32</v>
      </c>
      <c r="T149" t="s">
        <v>33</v>
      </c>
    </row>
    <row r="150" spans="1:20" x14ac:dyDescent="0.35">
      <c r="A150" t="s">
        <v>180</v>
      </c>
      <c r="B150" t="s">
        <v>30</v>
      </c>
      <c r="C150">
        <v>0.86050000000000004</v>
      </c>
      <c r="D150" t="s">
        <v>31</v>
      </c>
      <c r="H150" t="s">
        <v>32</v>
      </c>
      <c r="T150" t="s">
        <v>33</v>
      </c>
    </row>
    <row r="151" spans="1:20" x14ac:dyDescent="0.35">
      <c r="A151" t="s">
        <v>181</v>
      </c>
      <c r="B151" t="s">
        <v>30</v>
      </c>
      <c r="C151">
        <v>0.86050000000000004</v>
      </c>
      <c r="D151" t="s">
        <v>31</v>
      </c>
      <c r="H151" t="s">
        <v>32</v>
      </c>
      <c r="T151" t="s">
        <v>33</v>
      </c>
    </row>
    <row r="152" spans="1:20" x14ac:dyDescent="0.35">
      <c r="A152" t="s">
        <v>182</v>
      </c>
      <c r="B152" t="s">
        <v>30</v>
      </c>
      <c r="C152">
        <v>0.54049999999999998</v>
      </c>
      <c r="D152" t="s">
        <v>31</v>
      </c>
      <c r="H152" t="s">
        <v>32</v>
      </c>
      <c r="T152" t="s">
        <v>33</v>
      </c>
    </row>
    <row r="153" spans="1:20" x14ac:dyDescent="0.35">
      <c r="A153" t="s">
        <v>183</v>
      </c>
      <c r="B153" t="s">
        <v>30</v>
      </c>
      <c r="C153">
        <v>2.5859999999999999</v>
      </c>
      <c r="D153" t="s">
        <v>31</v>
      </c>
      <c r="H153" t="s">
        <v>32</v>
      </c>
      <c r="T153" t="s">
        <v>33</v>
      </c>
    </row>
    <row r="154" spans="1:20" x14ac:dyDescent="0.35">
      <c r="A154" t="s">
        <v>184</v>
      </c>
      <c r="B154" t="s">
        <v>30</v>
      </c>
      <c r="C154">
        <v>2.6890000000000001</v>
      </c>
      <c r="D154" t="s">
        <v>31</v>
      </c>
      <c r="H154" t="s">
        <v>32</v>
      </c>
      <c r="T154" t="s">
        <v>33</v>
      </c>
    </row>
    <row r="155" spans="1:20" x14ac:dyDescent="0.35">
      <c r="A155" t="s">
        <v>185</v>
      </c>
      <c r="B155" t="s">
        <v>30</v>
      </c>
      <c r="C155">
        <v>3.5505</v>
      </c>
      <c r="D155" t="s">
        <v>31</v>
      </c>
      <c r="H155" t="s">
        <v>32</v>
      </c>
      <c r="T155" t="s">
        <v>33</v>
      </c>
    </row>
    <row r="156" spans="1:20" x14ac:dyDescent="0.35">
      <c r="A156" t="s">
        <v>186</v>
      </c>
      <c r="B156" t="s">
        <v>30</v>
      </c>
      <c r="C156">
        <v>4.4055</v>
      </c>
      <c r="D156" t="s">
        <v>31</v>
      </c>
      <c r="H156" t="s">
        <v>32</v>
      </c>
      <c r="T156" t="s">
        <v>33</v>
      </c>
    </row>
    <row r="157" spans="1:20" x14ac:dyDescent="0.35">
      <c r="A157" t="s">
        <v>187</v>
      </c>
      <c r="B157" t="s">
        <v>30</v>
      </c>
      <c r="C157">
        <v>5.4390000000000001</v>
      </c>
      <c r="D157" t="s">
        <v>31</v>
      </c>
      <c r="H157" t="s">
        <v>32</v>
      </c>
      <c r="T157" t="s">
        <v>33</v>
      </c>
    </row>
    <row r="158" spans="1:20" x14ac:dyDescent="0.35">
      <c r="A158" t="s">
        <v>188</v>
      </c>
      <c r="B158" t="s">
        <v>30</v>
      </c>
      <c r="C158">
        <v>4.4055</v>
      </c>
      <c r="D158" t="s">
        <v>31</v>
      </c>
      <c r="H158" t="s">
        <v>32</v>
      </c>
      <c r="T158" t="s">
        <v>33</v>
      </c>
    </row>
    <row r="159" spans="1:20" x14ac:dyDescent="0.35">
      <c r="A159" t="s">
        <v>189</v>
      </c>
      <c r="B159" t="s">
        <v>30</v>
      </c>
      <c r="C159">
        <v>3.0190000000000001</v>
      </c>
      <c r="D159" t="s">
        <v>31</v>
      </c>
      <c r="H159" t="s">
        <v>32</v>
      </c>
      <c r="T159" t="s">
        <v>33</v>
      </c>
    </row>
    <row r="160" spans="1:20" x14ac:dyDescent="0.35">
      <c r="A160" t="s">
        <v>190</v>
      </c>
      <c r="B160" t="s">
        <v>30</v>
      </c>
      <c r="C160">
        <v>5.649</v>
      </c>
      <c r="D160" t="s">
        <v>31</v>
      </c>
      <c r="H160" t="s">
        <v>32</v>
      </c>
      <c r="T160" t="s">
        <v>33</v>
      </c>
    </row>
    <row r="161" spans="1:20" x14ac:dyDescent="0.35">
      <c r="A161" t="s">
        <v>191</v>
      </c>
      <c r="B161" t="s">
        <v>30</v>
      </c>
      <c r="C161">
        <v>9.0190000000000001</v>
      </c>
      <c r="D161" t="s">
        <v>31</v>
      </c>
      <c r="H161" t="s">
        <v>32</v>
      </c>
      <c r="T161" t="s">
        <v>33</v>
      </c>
    </row>
    <row r="162" spans="1:20" x14ac:dyDescent="0.35">
      <c r="A162" t="s">
        <v>192</v>
      </c>
      <c r="B162" t="s">
        <v>30</v>
      </c>
      <c r="C162">
        <v>7.819</v>
      </c>
      <c r="D162" t="s">
        <v>31</v>
      </c>
      <c r="H162" t="s">
        <v>32</v>
      </c>
      <c r="T162" t="s">
        <v>33</v>
      </c>
    </row>
    <row r="163" spans="1:20" x14ac:dyDescent="0.35">
      <c r="A163" t="s">
        <v>193</v>
      </c>
      <c r="B163" t="s">
        <v>30</v>
      </c>
      <c r="C163">
        <v>12.5505</v>
      </c>
      <c r="D163" t="s">
        <v>31</v>
      </c>
      <c r="H163" t="s">
        <v>32</v>
      </c>
      <c r="T163" t="s">
        <v>33</v>
      </c>
    </row>
    <row r="164" spans="1:20" x14ac:dyDescent="0.35">
      <c r="A164" t="s">
        <v>194</v>
      </c>
      <c r="B164" t="s">
        <v>30</v>
      </c>
      <c r="C164">
        <v>2.0200000000000001E-3</v>
      </c>
      <c r="D164" t="s">
        <v>31</v>
      </c>
      <c r="H164" t="s">
        <v>32</v>
      </c>
      <c r="T164" t="s">
        <v>33</v>
      </c>
    </row>
    <row r="165" spans="1:20" x14ac:dyDescent="0.35">
      <c r="A165" t="s">
        <v>195</v>
      </c>
      <c r="B165" t="s">
        <v>30</v>
      </c>
      <c r="C165">
        <v>0.48049999999999998</v>
      </c>
      <c r="D165" t="s">
        <v>31</v>
      </c>
      <c r="H165" t="s">
        <v>32</v>
      </c>
      <c r="T165" t="s">
        <v>33</v>
      </c>
    </row>
    <row r="166" spans="1:20" x14ac:dyDescent="0.35">
      <c r="A166" t="s">
        <v>196</v>
      </c>
      <c r="B166" t="s">
        <v>30</v>
      </c>
      <c r="C166">
        <v>3.4790000000000001</v>
      </c>
      <c r="D166" t="s">
        <v>31</v>
      </c>
      <c r="H166" t="s">
        <v>32</v>
      </c>
      <c r="T166" t="s">
        <v>33</v>
      </c>
    </row>
    <row r="167" spans="1:20" x14ac:dyDescent="0.35">
      <c r="A167" t="s">
        <v>197</v>
      </c>
      <c r="B167" t="s">
        <v>30</v>
      </c>
      <c r="C167">
        <v>3.4790000000000001</v>
      </c>
      <c r="D167" t="s">
        <v>31</v>
      </c>
      <c r="H167" t="s">
        <v>32</v>
      </c>
      <c r="T167" t="s">
        <v>33</v>
      </c>
    </row>
    <row r="168" spans="1:20" x14ac:dyDescent="0.35">
      <c r="A168" t="s">
        <v>198</v>
      </c>
      <c r="B168" t="s">
        <v>30</v>
      </c>
      <c r="C168">
        <v>0.77750000000000008</v>
      </c>
      <c r="D168" t="s">
        <v>31</v>
      </c>
      <c r="H168" t="s">
        <v>32</v>
      </c>
      <c r="T168" t="s">
        <v>33</v>
      </c>
    </row>
    <row r="169" spans="1:20" x14ac:dyDescent="0.35">
      <c r="A169" t="s">
        <v>199</v>
      </c>
      <c r="B169" t="s">
        <v>30</v>
      </c>
      <c r="C169">
        <v>1.05</v>
      </c>
      <c r="D169" t="s">
        <v>31</v>
      </c>
      <c r="H169" t="s">
        <v>32</v>
      </c>
      <c r="T169" t="s">
        <v>33</v>
      </c>
    </row>
    <row r="170" spans="1:20" x14ac:dyDescent="0.35">
      <c r="A170" t="s">
        <v>200</v>
      </c>
      <c r="B170" t="s">
        <v>30</v>
      </c>
      <c r="C170">
        <v>0.65050000000000008</v>
      </c>
      <c r="D170" t="s">
        <v>31</v>
      </c>
      <c r="H170" t="s">
        <v>32</v>
      </c>
      <c r="T170" t="s">
        <v>33</v>
      </c>
    </row>
    <row r="171" spans="1:20" x14ac:dyDescent="0.35">
      <c r="A171" t="s">
        <v>201</v>
      </c>
      <c r="B171" t="s">
        <v>30</v>
      </c>
      <c r="C171">
        <v>2.6589999999999998</v>
      </c>
      <c r="D171" t="s">
        <v>31</v>
      </c>
      <c r="H171" t="s">
        <v>32</v>
      </c>
      <c r="T171" t="s">
        <v>33</v>
      </c>
    </row>
    <row r="172" spans="1:20" x14ac:dyDescent="0.35">
      <c r="A172" t="s">
        <v>202</v>
      </c>
      <c r="B172" t="s">
        <v>30</v>
      </c>
      <c r="C172">
        <v>0.77750000000000008</v>
      </c>
      <c r="D172" t="s">
        <v>31</v>
      </c>
      <c r="H172" t="s">
        <v>32</v>
      </c>
      <c r="T172" t="s">
        <v>33</v>
      </c>
    </row>
    <row r="173" spans="1:20" x14ac:dyDescent="0.35">
      <c r="A173" t="s">
        <v>203</v>
      </c>
      <c r="B173" t="s">
        <v>30</v>
      </c>
      <c r="C173">
        <v>1.8205</v>
      </c>
      <c r="D173" t="s">
        <v>31</v>
      </c>
      <c r="H173" t="s">
        <v>32</v>
      </c>
      <c r="T173" t="s">
        <v>33</v>
      </c>
    </row>
    <row r="174" spans="1:20" x14ac:dyDescent="0.35">
      <c r="A174" t="s">
        <v>204</v>
      </c>
      <c r="B174" t="s">
        <v>30</v>
      </c>
      <c r="C174">
        <v>0.33050000000000002</v>
      </c>
      <c r="D174" t="s">
        <v>31</v>
      </c>
      <c r="H174" t="s">
        <v>32</v>
      </c>
      <c r="T174" t="s">
        <v>33</v>
      </c>
    </row>
    <row r="175" spans="1:20" x14ac:dyDescent="0.35">
      <c r="A175" t="s">
        <v>205</v>
      </c>
      <c r="B175" t="s">
        <v>30</v>
      </c>
      <c r="C175">
        <v>1.3905000000000001</v>
      </c>
      <c r="D175" t="s">
        <v>31</v>
      </c>
      <c r="H175" t="s">
        <v>32</v>
      </c>
      <c r="T175" t="s">
        <v>33</v>
      </c>
    </row>
    <row r="176" spans="1:20" x14ac:dyDescent="0.35">
      <c r="A176" t="s">
        <v>206</v>
      </c>
      <c r="B176" t="s">
        <v>30</v>
      </c>
      <c r="C176">
        <v>5.0190000000000001</v>
      </c>
      <c r="D176" t="s">
        <v>31</v>
      </c>
      <c r="H176" t="s">
        <v>32</v>
      </c>
      <c r="T176" t="s">
        <v>33</v>
      </c>
    </row>
    <row r="177" spans="1:3" x14ac:dyDescent="0.35">
      <c r="A177" t="s">
        <v>211</v>
      </c>
      <c r="C177">
        <v>0</v>
      </c>
    </row>
  </sheetData>
  <pageMargins left="0.75" right="0.75" top="1" bottom="1" header="0.5" footer="0.5"/>
  <pageSetup paperSize="9" orientation="portrait" horizontalDpi="4294967292" verticalDpi="4294967292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ECA44FB652B91478E42BB09C9588569" ma:contentTypeVersion="1" ma:contentTypeDescription="Luo uusi asiakirja." ma:contentTypeScope="" ma:versionID="58b21edad9093014ce3328bd55898918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2ade32d3411a68c88fc99705b694c972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1397FF-F616-4110-824D-562C23751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A4218-E154-4CC1-AED5-A9A989E42959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ebb82943-49da-4504-a2f3-a33fb2eb95f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1F119EE-3589-4C63-8AE7-F3B0BA4CB1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4</vt:i4>
      </vt:variant>
    </vt:vector>
  </HeadingPairs>
  <TitlesOfParts>
    <vt:vector size="13" baseType="lpstr">
      <vt:lpstr>Ohjeet</vt:lpstr>
      <vt:lpstr>Päivä 1</vt:lpstr>
      <vt:lpstr>Päivä 2</vt:lpstr>
      <vt:lpstr>Päivä 3</vt:lpstr>
      <vt:lpstr>Päivä 4</vt:lpstr>
      <vt:lpstr>Päivä 5</vt:lpstr>
      <vt:lpstr>Tiedonkeruu</vt:lpstr>
      <vt:lpstr>Taustatiedot</vt:lpstr>
      <vt:lpstr>Kertoimet</vt:lpstr>
      <vt:lpstr>Ohjeet!_ftn1</vt:lpstr>
      <vt:lpstr>Ohjeet!_ftnref1</vt:lpstr>
      <vt:lpstr>Ohjeet!_ftnref2</vt:lpstr>
      <vt:lpstr>Ohjeet!_Hlk85627722</vt:lpstr>
    </vt:vector>
  </TitlesOfParts>
  <Company>Ympäristöhallinto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Helonheimo Teemu</dc:creator>
  <cp:lastModifiedBy>Ahponen Hannele</cp:lastModifiedBy>
  <dcterms:created xsi:type="dcterms:W3CDTF">2019-10-03T13:17:01Z</dcterms:created>
  <dcterms:modified xsi:type="dcterms:W3CDTF">2022-05-24T07:45:38Z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0x0101000ECA44FB652B91478E42BB09C9588569</vt:lpwstr>
  </property>
</Properties>
</file>